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 activeTab="5"/>
  </bookViews>
  <sheets>
    <sheet name="June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externalReferences>
    <externalReference r:id="rId7"/>
  </externalReferences>
  <definedNames>
    <definedName name="_xlnm.Print_Area" localSheetId="2">'Environ Exp'!#REF!</definedName>
    <definedName name="_xlnm.Print_Area" localSheetId="5">Summary!$A$1:$O$61</definedName>
    <definedName name="_xlnm.Print_Titles" localSheetId="1">'Admin Exp'!$B:$B,'Admin Exp'!$2:$2</definedName>
    <definedName name="_xlnm.Print_Titles" localSheetId="2">'Environ Exp'!#REF!</definedName>
  </definedNames>
  <calcPr calcId="144525"/>
</workbook>
</file>

<file path=xl/calcChain.xml><?xml version="1.0" encoding="utf-8"?>
<calcChain xmlns="http://schemas.openxmlformats.org/spreadsheetml/2006/main">
  <c r="Q10" i="16" l="1"/>
  <c r="C25" i="6" l="1"/>
  <c r="C14" i="6"/>
  <c r="C13" i="6"/>
  <c r="P56" i="16" l="1"/>
  <c r="B54" i="12" s="1"/>
  <c r="B56" i="16"/>
  <c r="B50" i="12"/>
  <c r="I10" i="17"/>
  <c r="I18" i="17" l="1"/>
  <c r="I28" i="17"/>
  <c r="E28" i="16" s="1"/>
  <c r="I27" i="17"/>
  <c r="I26" i="17" l="1"/>
  <c r="I25" i="17"/>
  <c r="I24" i="17"/>
  <c r="E4" i="16" s="1"/>
  <c r="I23" i="17" l="1"/>
  <c r="I22" i="17"/>
  <c r="I21" i="17"/>
  <c r="E18" i="16" s="1"/>
  <c r="I20" i="17"/>
  <c r="E51" i="16" s="1"/>
  <c r="I19" i="17"/>
  <c r="E30" i="12" s="1"/>
  <c r="I17" i="17"/>
  <c r="I16" i="17"/>
  <c r="E3" i="12" s="1"/>
  <c r="E27" i="16" l="1"/>
  <c r="I15" i="17"/>
  <c r="E11" i="12" s="1"/>
  <c r="B32" i="17" l="1"/>
  <c r="A3" i="11" l="1"/>
  <c r="G42" i="6" l="1"/>
  <c r="G41" i="6"/>
  <c r="C42" i="6"/>
  <c r="P57" i="16"/>
  <c r="B57" i="16"/>
  <c r="O56" i="16"/>
  <c r="A56" i="16"/>
  <c r="B55" i="16"/>
  <c r="P54" i="16"/>
  <c r="N54" i="16"/>
  <c r="M54" i="16"/>
  <c r="L54" i="16"/>
  <c r="K54" i="16"/>
  <c r="J54" i="16"/>
  <c r="I54" i="16"/>
  <c r="H54" i="16"/>
  <c r="G54" i="16"/>
  <c r="F54" i="16"/>
  <c r="O51" i="16"/>
  <c r="Q51" i="16" s="1"/>
  <c r="O50" i="16"/>
  <c r="Q50" i="16" s="1"/>
  <c r="O47" i="16"/>
  <c r="Q47" i="16" s="1"/>
  <c r="O46" i="16"/>
  <c r="Q46" i="16" s="1"/>
  <c r="O43" i="16"/>
  <c r="Q43" i="16" s="1"/>
  <c r="O41" i="16"/>
  <c r="Q41" i="16" s="1"/>
  <c r="O40" i="16"/>
  <c r="Q40" i="16" s="1"/>
  <c r="O35" i="16"/>
  <c r="Q35" i="16" s="1"/>
  <c r="O30" i="16"/>
  <c r="Q30" i="16" s="1"/>
  <c r="O28" i="16"/>
  <c r="Q28" i="16" s="1"/>
  <c r="O27" i="16"/>
  <c r="Q27" i="16" s="1"/>
  <c r="O26" i="16"/>
  <c r="Q26" i="16" s="1"/>
  <c r="O25" i="16"/>
  <c r="Q25" i="16" s="1"/>
  <c r="O24" i="16"/>
  <c r="Q24" i="16" s="1"/>
  <c r="O23" i="16"/>
  <c r="Q23" i="16" s="1"/>
  <c r="O19" i="16"/>
  <c r="Q19" i="16" s="1"/>
  <c r="O18" i="16"/>
  <c r="Q18" i="16" s="1"/>
  <c r="O15" i="16"/>
  <c r="Q15" i="16" s="1"/>
  <c r="O9" i="16"/>
  <c r="Q9" i="16" s="1"/>
  <c r="O8" i="16"/>
  <c r="Q8" i="16" s="1"/>
  <c r="O6" i="16"/>
  <c r="Q6" i="16" s="1"/>
  <c r="O5" i="16"/>
  <c r="Q5" i="16" s="1"/>
  <c r="C54" i="16"/>
  <c r="B56" i="12"/>
  <c r="A54" i="12"/>
  <c r="B52" i="12"/>
  <c r="A50" i="12"/>
  <c r="B48" i="12"/>
  <c r="O47" i="12"/>
  <c r="Q47" i="12" s="1"/>
  <c r="N45" i="12"/>
  <c r="M45" i="12"/>
  <c r="L45" i="12"/>
  <c r="K45" i="12"/>
  <c r="J45" i="12"/>
  <c r="I45" i="12"/>
  <c r="H45" i="12"/>
  <c r="G45" i="12"/>
  <c r="F45" i="12"/>
  <c r="C45" i="12"/>
  <c r="O43" i="12"/>
  <c r="Q43" i="12" s="1"/>
  <c r="O41" i="12"/>
  <c r="Q41" i="12" s="1"/>
  <c r="O38" i="12"/>
  <c r="Q38" i="12" s="1"/>
  <c r="O36" i="12"/>
  <c r="Q36" i="12" s="1"/>
  <c r="O34" i="12"/>
  <c r="Q34" i="12" s="1"/>
  <c r="O32" i="12"/>
  <c r="Q32" i="12" s="1"/>
  <c r="O30" i="12"/>
  <c r="Q30" i="12" s="1"/>
  <c r="O27" i="12"/>
  <c r="O26" i="12"/>
  <c r="O25" i="12"/>
  <c r="O24" i="12"/>
  <c r="Q23" i="12"/>
  <c r="O21" i="12"/>
  <c r="Q21" i="12" s="1"/>
  <c r="O19" i="12"/>
  <c r="Q19" i="12" s="1"/>
  <c r="O17" i="12"/>
  <c r="Q17" i="12" s="1"/>
  <c r="O15" i="12"/>
  <c r="Q15" i="12" s="1"/>
  <c r="O14" i="12"/>
  <c r="Q14" i="12" s="1"/>
  <c r="O12" i="12"/>
  <c r="Q12" i="12" s="1"/>
  <c r="O11" i="12"/>
  <c r="Q11" i="12" s="1"/>
  <c r="O8" i="12"/>
  <c r="Q8" i="12" s="1"/>
  <c r="O6" i="12"/>
  <c r="Q6" i="12" s="1"/>
  <c r="P3" i="12"/>
  <c r="P45" i="12" s="1"/>
  <c r="O3" i="12"/>
  <c r="Q3" i="12" s="1"/>
  <c r="I11" i="17" l="1"/>
  <c r="E39" i="16" s="1"/>
  <c r="O39" i="16" s="1"/>
  <c r="Q39" i="16" s="1"/>
  <c r="I12" i="17"/>
  <c r="E33" i="16" s="1"/>
  <c r="O33" i="16" s="1"/>
  <c r="Q33" i="16" s="1"/>
  <c r="B35" i="17" l="1"/>
  <c r="B37" i="17" l="1"/>
  <c r="B34" i="17"/>
  <c r="A32" i="17"/>
  <c r="B31" i="17"/>
  <c r="D21" i="11"/>
  <c r="D31" i="11"/>
  <c r="D28" i="11"/>
  <c r="C28" i="11"/>
  <c r="D25" i="11"/>
  <c r="D22" i="11"/>
  <c r="C22" i="11"/>
  <c r="I19" i="11" l="1"/>
  <c r="H19" i="11"/>
  <c r="G19" i="11"/>
  <c r="F19" i="11"/>
  <c r="E19" i="11"/>
  <c r="D19" i="11"/>
  <c r="C19" i="11"/>
  <c r="I16" i="11"/>
  <c r="H16" i="11"/>
  <c r="G16" i="11"/>
  <c r="F16" i="11"/>
  <c r="E16" i="11"/>
  <c r="D16" i="11"/>
  <c r="C16" i="11"/>
  <c r="N11" i="10" s="1"/>
  <c r="D10" i="11"/>
  <c r="E10" i="11"/>
  <c r="F10" i="11"/>
  <c r="G10" i="11"/>
  <c r="H10" i="11"/>
  <c r="I10" i="11"/>
  <c r="O53" i="16"/>
  <c r="Q53" i="16" s="1"/>
  <c r="G29" i="17"/>
  <c r="C43" i="6" s="1"/>
  <c r="H29" i="17"/>
  <c r="F29" i="17"/>
  <c r="B13" i="10" s="1"/>
  <c r="I6" i="17"/>
  <c r="E22" i="16" s="1"/>
  <c r="I7" i="17"/>
  <c r="E11" i="16" s="1"/>
  <c r="I11" i="10" l="1"/>
  <c r="J19" i="11"/>
  <c r="C15" i="6"/>
  <c r="O22" i="16"/>
  <c r="Q22" i="16" s="1"/>
  <c r="G40" i="6"/>
  <c r="I9" i="17"/>
  <c r="E29" i="16" s="1"/>
  <c r="O29" i="16" s="1"/>
  <c r="Q29" i="16" s="1"/>
  <c r="I13" i="17"/>
  <c r="E31" i="16" s="1"/>
  <c r="O31" i="16" s="1"/>
  <c r="Q31" i="16" s="1"/>
  <c r="I14" i="17"/>
  <c r="I8" i="17"/>
  <c r="E40" i="12" s="1"/>
  <c r="E45" i="12" s="1"/>
  <c r="O13" i="16" l="1"/>
  <c r="Q13" i="16" s="1"/>
  <c r="E37" i="16"/>
  <c r="O37" i="16" s="1"/>
  <c r="Q37" i="16" s="1"/>
  <c r="O11" i="16"/>
  <c r="Q11" i="16" s="1"/>
  <c r="D54" i="16"/>
  <c r="O4" i="16"/>
  <c r="D45" i="12"/>
  <c r="I29" i="17"/>
  <c r="J29" i="17" s="1"/>
  <c r="E54" i="16" l="1"/>
  <c r="O40" i="12"/>
  <c r="Q40" i="12" s="1"/>
  <c r="Q45" i="12" s="1"/>
  <c r="Q4" i="16"/>
  <c r="Q54" i="16" s="1"/>
  <c r="O54" i="16"/>
  <c r="C40" i="6" s="1"/>
  <c r="H44" i="6"/>
  <c r="D49" i="10"/>
  <c r="B20" i="10" s="1"/>
  <c r="O45" i="12" l="1"/>
  <c r="C41" i="6" s="1"/>
  <c r="H30" i="6"/>
  <c r="H33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5" i="6" s="1"/>
  <c r="J10" i="11" l="1"/>
  <c r="C10" i="11" l="1"/>
  <c r="C11" i="10" s="1"/>
  <c r="C37" i="10" l="1"/>
  <c r="H35" i="6" l="1"/>
  <c r="H46" i="6" s="1"/>
  <c r="H49" i="6" s="1"/>
  <c r="H56" i="6" l="1"/>
  <c r="D33" i="6" l="1"/>
  <c r="C20" i="6"/>
  <c r="D30" i="6"/>
  <c r="D21" i="6" l="1"/>
  <c r="D16" i="6" l="1"/>
  <c r="D35" i="6" s="1"/>
  <c r="B21" i="10"/>
  <c r="N21" i="10"/>
  <c r="I21" i="10"/>
  <c r="M21" i="10"/>
  <c r="H20" i="10"/>
  <c r="H21" i="10" s="1"/>
  <c r="C21" i="10"/>
  <c r="P15" i="10"/>
  <c r="J15" i="10"/>
  <c r="E15" i="10"/>
  <c r="N44" i="6"/>
  <c r="N33" i="6"/>
  <c r="M29" i="6"/>
  <c r="M24" i="6"/>
  <c r="N16" i="6"/>
  <c r="N56" i="6"/>
  <c r="N21" i="6"/>
  <c r="N10" i="6"/>
  <c r="N30" i="6" l="1"/>
  <c r="N35" i="6" s="1"/>
  <c r="N46" i="6" s="1"/>
  <c r="N49" i="6" s="1"/>
  <c r="I22" i="10"/>
  <c r="N22" i="10"/>
  <c r="C31" i="10" s="1"/>
  <c r="C54" i="6" s="1"/>
  <c r="M14" i="10"/>
  <c r="H14" i="10"/>
  <c r="C14" i="10"/>
  <c r="C22" i="10"/>
  <c r="C29" i="10" s="1"/>
  <c r="C52" i="6" s="1"/>
  <c r="C30" i="10" l="1"/>
  <c r="C53" i="6" s="1"/>
  <c r="I14" i="10"/>
  <c r="I15" i="10" s="1"/>
  <c r="B33" i="10"/>
  <c r="N14" i="10"/>
  <c r="N15" i="10" s="1"/>
  <c r="C33" i="10" l="1"/>
  <c r="C34" i="10" s="1"/>
  <c r="D56" i="6"/>
  <c r="D44" i="6" l="1"/>
  <c r="D46" i="6" s="1"/>
  <c r="D49" i="6" s="1"/>
  <c r="D58" i="6" s="1"/>
  <c r="C38" i="10" l="1"/>
  <c r="B14" i="10"/>
  <c r="C15" i="10" s="1"/>
  <c r="C24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<sst xmlns="http://schemas.openxmlformats.org/spreadsheetml/2006/main" count="403" uniqueCount="273">
  <si>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</si>
  <si>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</si>
  <si>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</si>
  <si>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</si>
  <si>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</si>
  <si>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</si>
  <si>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</si>
  <si>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</si>
  <si>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</si>
  <si>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</si>
  <si>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</si>
  <si>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</si>
  <si>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</si>
  <si>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</si>
  <si>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</si>
  <si>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</si>
  <si>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</si>
  <si>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</si>
  <si>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</si>
  <si>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</si>
  <si>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</si>
  <si>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</si>
  <si>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</si>
  <si>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</si>
  <si>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</si>
  <si>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</si>
  <si>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</si>
  <si>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</si>
  <si>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</si>
  <si>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</si>
  <si>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</si>
  <si>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</si>
  <si>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</si>
  <si>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</si>
  <si>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</si>
  <si>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</si>
  <si>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</si>
  <si>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</si>
  <si>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</si>
  <si>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</si>
  <si>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</si>
  <si>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</si>
  <si>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</si>
  <si>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</si>
  <si>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</si>
  <si>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</si>
  <si>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</si>
  <si>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</si>
  <si>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</si>
  <si>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</si>
  <si>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</si>
  <si>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</si>
  <si>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</si>
  <si>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</si>
  <si>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</si>
  <si>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</si>
  <si>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</si>
  <si>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</si>
  <si>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</si>
  <si>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</si>
  <si>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</si>
  <si>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</si>
  <si>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</si>
  <si>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</si>
  <si>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</si>
  <si>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</si>
  <si>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</si>
  <si>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</si>
  <si>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</si>
  <si>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</si>
  <si>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</si>
  <si>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</si>
  <si>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</si>
  <si>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</si>
  <si>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</si>
  <si>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</si>
  <si>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</si>
  <si>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</si>
  <si>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</si>
  <si>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</si>
  <si>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</si>
  <si>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</si>
  <si>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</si>
  <si>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</si>
  <si>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</si>
  <si>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</si>
  <si>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</si>
  <si>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</si>
  <si>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</si>
  <si>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</si>
  <si>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</si>
  <si>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</si>
  <si>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</si>
  <si>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</si>
  <si>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</si>
  <si>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</si>
  <si>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</si>
  <si>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</si>
  <si>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</si>
  <si>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</si>
  <si>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</si>
  <si>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</si>
  <si>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</si>
  <si>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</si>
  <si>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</si>
  <si>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</si>
  <si>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</si>
  <si>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Tree Survey/Surgery/Maintenance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</si>
  <si>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</si>
  <si>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</si>
  <si>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</si>
  <si>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</si>
  <si>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</si>
  <si>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</si>
  <si>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</si>
  <si>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</si>
  <si>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</si>
  <si>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</si>
  <si>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</si>
  <si>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</si>
  <si>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</si>
  <si>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</si>
  <si>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</si>
  <si>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</si>
  <si>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</si>
  <si>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</si>
  <si>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</si>
  <si>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</si>
  <si>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</si>
  <si>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</si>
  <si>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</si>
  <si>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</si>
  <si>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</si>
  <si>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</si>
  <si>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</si>
  <si>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</si>
  <si>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</si>
  <si>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</si>
  <si>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</si>
  <si>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</si>
  <si>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Net Amount</t>
  </si>
  <si>
    <t>A1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</si>
  <si>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</si>
  <si>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</si>
  <si>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</si>
  <si>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</si>
  <si>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</si>
  <si>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</si>
  <si>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</si>
  <si>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</si>
  <si>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</si>
  <si>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</si>
  <si>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</si>
  <si>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</si>
  <si>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</si>
  <si>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</si>
  <si>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</si>
  <si>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</si>
  <si>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</si>
  <si>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</si>
  <si>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</si>
  <si>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</si>
  <si>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</si>
  <si>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</si>
  <si>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</si>
  <si>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</si>
  <si>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</si>
  <si>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</si>
  <si>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</si>
  <si>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</si>
  <si>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</si>
  <si>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</si>
  <si>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</si>
  <si>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</si>
  <si>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</si>
  <si>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</si>
  <si>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</si>
  <si>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</si>
  <si>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</si>
  <si>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</si>
  <si>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</si>
  <si>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</si>
  <si>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</si>
  <si>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</si>
  <si>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</si>
  <si>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</si>
  <si>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</si>
  <si>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</si>
  <si>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</si>
  <si>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</si>
  <si>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</si>
  <si>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</si>
  <si>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</si>
  <si>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</si>
  <si>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</si>
  <si>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</si>
  <si>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</si>
  <si>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</si>
  <si>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</si>
  <si>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</si>
  <si>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</si>
  <si>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</si>
  <si>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</si>
  <si>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</si>
  <si>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</si>
  <si>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</si>
  <si>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</si>
  <si>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</si>
  <si>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</si>
  <si>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2018/19 Subscription</t>
  </si>
  <si>
    <t>BT Group plc</t>
  </si>
  <si>
    <t>-</t>
  </si>
  <si>
    <t>Deposit Accounts</t>
  </si>
  <si>
    <t>Environment Budget</t>
  </si>
  <si>
    <t>Administration Budget</t>
  </si>
  <si>
    <t>SURPLUS INCOME/ -SHORTFALL</t>
  </si>
  <si>
    <t>Chairman:_________________</t>
  </si>
  <si>
    <t>Chairman: ________________</t>
  </si>
  <si>
    <t>Actual to date</t>
  </si>
  <si>
    <t>7th June</t>
  </si>
  <si>
    <t>Nemisis</t>
  </si>
  <si>
    <t>Firework Display Royal Wedding</t>
  </si>
  <si>
    <t>Photo Paper</t>
  </si>
  <si>
    <t>M Wallace</t>
  </si>
  <si>
    <t>Indoor Bowling</t>
  </si>
  <si>
    <t>JDH Business Services</t>
  </si>
  <si>
    <t xml:space="preserve">Y/E Accounts </t>
  </si>
  <si>
    <t>J Freeman</t>
  </si>
  <si>
    <t>Go Daddy</t>
  </si>
  <si>
    <t>Graphish</t>
  </si>
  <si>
    <t>Printing Weaverham News</t>
  </si>
  <si>
    <t>MCGM</t>
  </si>
  <si>
    <t>H&amp;S work on Lakehouse Field</t>
  </si>
  <si>
    <t>13th June</t>
  </si>
  <si>
    <t>Plant 3 trees in Plantation</t>
  </si>
  <si>
    <t>Weaverham Community Assoc.</t>
  </si>
  <si>
    <t>Youth Funding 2018-2019</t>
  </si>
  <si>
    <t>Office rent 2018-2019</t>
  </si>
  <si>
    <t>Viking</t>
  </si>
  <si>
    <t>10 packs of printer paper</t>
  </si>
  <si>
    <t>11 packs of printer paper</t>
  </si>
  <si>
    <t xml:space="preserve">20th June </t>
  </si>
  <si>
    <t>Mid-Cheshire Footpath Society</t>
  </si>
  <si>
    <t>Affliation fee</t>
  </si>
  <si>
    <t>Clerk</t>
  </si>
  <si>
    <t>Salary</t>
  </si>
  <si>
    <t>HMRC</t>
  </si>
  <si>
    <t>NIC/Tax</t>
  </si>
  <si>
    <t>Cheshire Community Association</t>
  </si>
  <si>
    <t xml:space="preserve">21st June </t>
  </si>
  <si>
    <t>Subscription fee</t>
  </si>
  <si>
    <t>Claymore Busness Systems Ltd</t>
  </si>
  <si>
    <t>Printing/Photocopying</t>
  </si>
  <si>
    <t>26th June</t>
  </si>
  <si>
    <t>6th June</t>
  </si>
  <si>
    <t>Cancelled Cheque</t>
  </si>
  <si>
    <t>S. A. Evison (shd have been M Wallace)</t>
  </si>
  <si>
    <t>Plantation Fencing Repairs</t>
  </si>
  <si>
    <t>To 30th June 2018</t>
  </si>
  <si>
    <t>Balance B/fwd @ 1st June 2018</t>
  </si>
  <si>
    <t>Balance C/fwd @ 30th June 2018</t>
  </si>
  <si>
    <t>Balance as per statement @ 30th June  2018</t>
  </si>
  <si>
    <t>Balance C/fwd @ 30th June  2018</t>
  </si>
  <si>
    <t>Total Balances @ 30th June 2018</t>
  </si>
  <si>
    <t>Total Balance B/fwd @ 31st May 2018</t>
  </si>
  <si>
    <t>Unpresented cheques at 30th June 2018</t>
  </si>
  <si>
    <t>5th June</t>
  </si>
  <si>
    <t>Revenue Summary to 30th June 2018</t>
  </si>
  <si>
    <t>Training &amp; Conferences (Ring-fenced for CiLCA)</t>
  </si>
  <si>
    <t>A2</t>
  </si>
  <si>
    <t>Parish Council Meeting -  17th September 2018</t>
  </si>
  <si>
    <t>Total Balance C/fwd to 30th  June 2018</t>
  </si>
  <si>
    <t>F &amp; P Committee - 10th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</si>
</sst>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10" fillId="0" borderId="13" xfId="1" applyNumberFormat="1" applyFont="1" applyFill="1" applyBorder="1" applyAlignment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9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4" xfId="0" applyNumberFormat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34" xfId="0" applyFont="1" applyBorder="1"/>
    <xf numFmtId="0" fontId="8" fillId="0" borderId="0" xfId="0" applyFont="1" applyBorder="1"/>
    <xf numFmtId="164" fontId="11" fillId="0" borderId="36" xfId="1" applyNumberFormat="1" applyFont="1" applyBorder="1" applyAlignment="1">
      <alignment horizontal="right"/>
    </xf>
    <xf numFmtId="16" fontId="8" fillId="0" borderId="37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1" fillId="0" borderId="33" xfId="0" applyFont="1" applyBorder="1"/>
    <xf numFmtId="164" fontId="8" fillId="0" borderId="33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wrapText="1"/>
    </xf>
    <xf numFmtId="0" fontId="3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7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6" fontId="17" fillId="0" borderId="33" xfId="0" applyNumberFormat="1" applyFont="1" applyBorder="1" applyAlignment="1">
      <alignment horizontal="left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43" fontId="12" fillId="0" borderId="17" xfId="1" applyFont="1" applyFill="1" applyBorder="1"/>
    <xf numFmtId="43" fontId="12" fillId="0" borderId="17" xfId="1" applyFont="1" applyFill="1" applyBorder="1" applyAlignment="1">
      <alignment wrapText="1"/>
    </xf>
    <xf numFmtId="43" fontId="12" fillId="0" borderId="30" xfId="1" applyFont="1" applyFill="1" applyBorder="1" applyAlignment="1">
      <alignment wrapText="1"/>
    </xf>
    <xf numFmtId="0" fontId="12" fillId="0" borderId="16" xfId="0" applyFont="1" applyBorder="1"/>
    <xf numFmtId="0" fontId="12" fillId="0" borderId="17" xfId="0" applyFont="1" applyBorder="1"/>
    <xf numFmtId="0" fontId="12" fillId="0" borderId="25" xfId="0" applyFont="1" applyBorder="1"/>
    <xf numFmtId="0" fontId="22" fillId="0" borderId="31" xfId="0" applyFont="1" applyBorder="1" applyAlignment="1">
      <alignment horizontal="center"/>
    </xf>
    <xf numFmtId="0" fontId="12" fillId="0" borderId="10" xfId="0" applyFont="1" applyFill="1" applyBorder="1"/>
    <xf numFmtId="0" fontId="22" fillId="0" borderId="21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/>
    <xf numFmtId="0" fontId="12" fillId="0" borderId="12" xfId="0" applyFont="1" applyFill="1" applyBorder="1"/>
    <xf numFmtId="0" fontId="22" fillId="0" borderId="23" xfId="0" applyFont="1" applyBorder="1" applyAlignment="1">
      <alignment horizontal="center"/>
    </xf>
    <xf numFmtId="0" fontId="12" fillId="0" borderId="9" xfId="0" applyFont="1" applyFill="1" applyBorder="1"/>
    <xf numFmtId="0" fontId="10" fillId="0" borderId="17" xfId="0" applyFont="1" applyBorder="1"/>
    <xf numFmtId="16" fontId="23" fillId="0" borderId="17" xfId="0" applyNumberFormat="1" applyFont="1" applyFill="1" applyBorder="1" applyAlignment="1">
      <alignment horizontal="center"/>
    </xf>
    <xf numFmtId="164" fontId="23" fillId="0" borderId="17" xfId="1" applyNumberFormat="1" applyFont="1" applyFill="1" applyBorder="1"/>
    <xf numFmtId="164" fontId="23" fillId="0" borderId="17" xfId="1" applyNumberFormat="1" applyFont="1" applyFill="1" applyBorder="1" applyAlignment="1">
      <alignment wrapText="1"/>
    </xf>
    <xf numFmtId="164" fontId="23" fillId="0" borderId="30" xfId="1" applyNumberFormat="1" applyFont="1" applyFill="1" applyBorder="1" applyAlignment="1">
      <alignment wrapText="1"/>
    </xf>
    <xf numFmtId="164" fontId="23" fillId="0" borderId="16" xfId="0" applyNumberFormat="1" applyFont="1" applyBorder="1"/>
    <xf numFmtId="164" fontId="23" fillId="0" borderId="17" xfId="0" applyNumberFormat="1" applyFont="1" applyBorder="1"/>
    <xf numFmtId="164" fontId="23" fillId="0" borderId="25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4" fillId="0" borderId="10" xfId="1" applyNumberFormat="1" applyFont="1" applyFill="1" applyBorder="1"/>
    <xf numFmtId="164" fontId="24" fillId="0" borderId="31" xfId="0" applyNumberFormat="1" applyFont="1" applyBorder="1"/>
    <xf numFmtId="164" fontId="24" fillId="0" borderId="10" xfId="1" applyNumberFormat="1" applyFont="1" applyBorder="1"/>
    <xf numFmtId="164" fontId="24" fillId="0" borderId="32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5" xfId="1" applyNumberFormat="1" applyFont="1" applyFill="1" applyBorder="1"/>
    <xf numFmtId="164" fontId="24" fillId="0" borderId="21" xfId="0" applyNumberFormat="1" applyFont="1" applyBorder="1"/>
    <xf numFmtId="164" fontId="24" fillId="0" borderId="22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5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9" xfId="1" applyNumberFormat="1" applyFont="1" applyFill="1" applyBorder="1"/>
    <xf numFmtId="164" fontId="24" fillId="0" borderId="23" xfId="0" applyNumberFormat="1" applyFont="1" applyBorder="1"/>
    <xf numFmtId="164" fontId="24" fillId="0" borderId="9" xfId="0" applyNumberFormat="1" applyFont="1" applyBorder="1"/>
    <xf numFmtId="164" fontId="24" fillId="0" borderId="24" xfId="0" applyNumberFormat="1" applyFont="1" applyBorder="1"/>
    <xf numFmtId="0" fontId="24" fillId="0" borderId="17" xfId="0" applyFont="1" applyBorder="1"/>
    <xf numFmtId="164" fontId="24" fillId="0" borderId="17" xfId="1" applyNumberFormat="1" applyFont="1" applyFill="1" applyBorder="1" applyAlignment="1"/>
    <xf numFmtId="164" fontId="24" fillId="0" borderId="30" xfId="1" applyNumberFormat="1" applyFont="1" applyFill="1" applyBorder="1" applyAlignment="1"/>
    <xf numFmtId="164" fontId="24" fillId="0" borderId="16" xfId="0" applyNumberFormat="1" applyFont="1" applyBorder="1"/>
    <xf numFmtId="164" fontId="24" fillId="0" borderId="17" xfId="0" applyNumberFormat="1" applyFont="1" applyBorder="1"/>
    <xf numFmtId="164" fontId="24" fillId="0" borderId="25" xfId="0" applyNumberFormat="1" applyFont="1" applyBorder="1"/>
    <xf numFmtId="0" fontId="23" fillId="0" borderId="17" xfId="0" applyFont="1" applyBorder="1"/>
    <xf numFmtId="164" fontId="24" fillId="0" borderId="30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4" xfId="0" applyNumberFormat="1" applyFont="1" applyBorder="1"/>
    <xf numFmtId="0" fontId="18" fillId="0" borderId="33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0" fontId="18" fillId="0" borderId="28" xfId="0" applyFont="1" applyBorder="1" applyAlignment="1"/>
    <xf numFmtId="164" fontId="8" fillId="0" borderId="0" xfId="0" applyNumberFormat="1" applyFont="1"/>
    <xf numFmtId="17" fontId="9" fillId="0" borderId="0" xfId="0" applyNumberFormat="1" applyFont="1"/>
    <xf numFmtId="17" fontId="2" fillId="0" borderId="0" xfId="0" applyNumberFormat="1" applyFont="1"/>
    <xf numFmtId="17" fontId="8" fillId="0" borderId="0" xfId="0" applyNumberFormat="1" applyFont="1" applyFill="1" applyBorder="1" applyAlignment="1">
      <alignment horizontal="left"/>
    </xf>
    <xf numFmtId="164" fontId="10" fillId="0" borderId="10" xfId="1" applyNumberFormat="1" applyFont="1" applyFill="1" applyBorder="1" applyAlignment="1"/>
    <xf numFmtId="164" fontId="15" fillId="0" borderId="10" xfId="1" applyNumberFormat="1" applyFont="1" applyFill="1" applyBorder="1"/>
    <xf numFmtId="164" fontId="10" fillId="0" borderId="10" xfId="1" applyNumberFormat="1" applyFont="1" applyFill="1" applyBorder="1"/>
    <xf numFmtId="164" fontId="15" fillId="0" borderId="14" xfId="1" applyNumberFormat="1" applyFont="1" applyFill="1" applyBorder="1"/>
    <xf numFmtId="164" fontId="10" fillId="0" borderId="18" xfId="0" applyNumberFormat="1" applyFont="1" applyBorder="1"/>
    <xf numFmtId="164" fontId="10" fillId="0" borderId="19" xfId="1" applyNumberFormat="1" applyFont="1" applyBorder="1"/>
    <xf numFmtId="164" fontId="10" fillId="0" borderId="20" xfId="0" applyNumberFormat="1" applyFont="1" applyBorder="1"/>
    <xf numFmtId="164" fontId="10" fillId="0" borderId="12" xfId="1" applyNumberFormat="1" applyFont="1" applyFill="1" applyBorder="1" applyAlignment="1"/>
    <xf numFmtId="164" fontId="10" fillId="0" borderId="12" xfId="1" applyNumberFormat="1" applyFont="1" applyFill="1" applyBorder="1"/>
    <xf numFmtId="164" fontId="10" fillId="0" borderId="15" xfId="1" applyNumberFormat="1" applyFont="1" applyFill="1" applyBorder="1"/>
    <xf numFmtId="164" fontId="10" fillId="0" borderId="21" xfId="0" applyNumberFormat="1" applyFont="1" applyBorder="1"/>
    <xf numFmtId="164" fontId="10" fillId="0" borderId="22" xfId="0" applyNumberFormat="1" applyFont="1" applyBorder="1"/>
    <xf numFmtId="164" fontId="12" fillId="0" borderId="12" xfId="1" applyNumberFormat="1" applyFont="1" applyBorder="1"/>
    <xf numFmtId="164" fontId="10" fillId="0" borderId="12" xfId="1" applyNumberFormat="1" applyFont="1" applyBorder="1"/>
    <xf numFmtId="164" fontId="15" fillId="0" borderId="12" xfId="1" applyNumberFormat="1" applyFont="1" applyFill="1" applyBorder="1"/>
    <xf numFmtId="164" fontId="15" fillId="0" borderId="15" xfId="1" applyNumberFormat="1" applyFont="1" applyFill="1" applyBorder="1"/>
    <xf numFmtId="164" fontId="10" fillId="0" borderId="12" xfId="1" applyNumberFormat="1" applyFont="1" applyBorder="1" applyAlignment="1">
      <alignment horizontal="left"/>
    </xf>
    <xf numFmtId="164" fontId="10" fillId="0" borderId="9" xfId="1" applyNumberFormat="1" applyFont="1" applyFill="1" applyBorder="1" applyAlignment="1"/>
    <xf numFmtId="164" fontId="10" fillId="0" borderId="9" xfId="1" applyNumberFormat="1" applyFont="1" applyFill="1" applyBorder="1"/>
    <xf numFmtId="164" fontId="10" fillId="0" borderId="29" xfId="1" applyNumberFormat="1" applyFont="1" applyFill="1" applyBorder="1"/>
    <xf numFmtId="164" fontId="10" fillId="0" borderId="23" xfId="0" applyNumberFormat="1" applyFont="1" applyBorder="1"/>
    <xf numFmtId="164" fontId="10" fillId="0" borderId="9" xfId="1" applyNumberFormat="1" applyFont="1" applyBorder="1"/>
    <xf numFmtId="164" fontId="10" fillId="0" borderId="24" xfId="0" applyNumberFormat="1" applyFont="1" applyBorder="1"/>
    <xf numFmtId="164" fontId="10" fillId="0" borderId="17" xfId="0" applyNumberFormat="1" applyFont="1" applyBorder="1"/>
    <xf numFmtId="164" fontId="10" fillId="0" borderId="30" xfId="0" applyNumberFormat="1" applyFont="1" applyBorder="1"/>
    <xf numFmtId="164" fontId="10" fillId="0" borderId="16" xfId="0" applyNumberFormat="1" applyFont="1" applyBorder="1"/>
    <xf numFmtId="164" fontId="10" fillId="0" borderId="25" xfId="0" applyNumberFormat="1" applyFont="1" applyBorder="1"/>
    <xf numFmtId="164" fontId="24" fillId="0" borderId="14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averham%20PC/AppData/Local/Microsoft/Windows/INetCache/Content.Outlook/CV0218BS/2018-19%20to%20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April 2018"/>
      <sheetName val="Admin Exp"/>
      <sheetName val="Environ Exp"/>
      <sheetName val="Income"/>
      <sheetName val="Bank Rec"/>
      <sheetName val="Summary"/>
    </sheetNames>
    <sheetDataSet>
      <sheetData sheetId="0" refreshError="1"/>
      <sheetData sheetId="1" refreshError="1"/>
      <sheetData sheetId="2" refreshError="1"/>
      <sheetData sheetId="3">
        <row r="48">
          <cell r="B48" t="str">
            <v>APPROVED BY:</v>
          </cell>
        </row>
        <row r="50">
          <cell r="A50">
            <v>1</v>
          </cell>
        </row>
        <row r="52">
          <cell r="B52" t="str">
            <v>Chairman: ________________</v>
          </cell>
        </row>
        <row r="54">
          <cell r="A54">
            <v>2</v>
          </cell>
        </row>
        <row r="56">
          <cell r="B56" t="str">
            <v>Chairman:_________________</v>
          </cell>
        </row>
      </sheetData>
      <sheetData sheetId="4" refreshError="1"/>
      <sheetData sheetId="5">
        <row r="28">
          <cell r="H28" t="str">
            <v>APPROVED BY:</v>
          </cell>
        </row>
        <row r="30">
          <cell r="G30">
            <v>1</v>
          </cell>
        </row>
        <row r="33">
          <cell r="H33" t="str">
            <v>Chairman: ________________</v>
          </cell>
        </row>
        <row r="35">
          <cell r="G35">
            <v>2</v>
          </cell>
        </row>
        <row r="38">
          <cell r="H38" t="str">
            <v>Chairman:_________________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N15" sqref="N15"/>
    </sheetView>
  </sheetViews>
  <sheetFormatPr defaultRowHeight="15" x14ac:dyDescent="0.25"/>
  <cols>
    <col min="1" max="1" width="11" style="84" customWidth="1"/>
    <col min="2" max="2" width="16.42578125" style="142" customWidth="1"/>
    <col min="3" max="3" width="7.7109375" style="10" customWidth="1"/>
    <col min="4" max="4" width="31.7109375" style="10" customWidth="1"/>
    <col min="5" max="5" width="29.140625" style="10" customWidth="1"/>
    <col min="6" max="6" width="10.140625" style="94" bestFit="1" customWidth="1"/>
    <col min="7" max="7" width="9.28515625" style="94" customWidth="1"/>
    <col min="8" max="8" width="9.85546875" style="94" hidden="1" customWidth="1"/>
    <col min="9" max="9" width="10.140625" style="94" bestFit="1" customWidth="1"/>
    <col min="10" max="10" width="10.140625" style="10" bestFit="1" customWidth="1"/>
    <col min="11" max="196" width="9.140625" style="10"/>
    <col min="197" max="197" width="13.42578125" style="10" customWidth="1"/>
    <col min="198" max="198" width="9.85546875" style="10" customWidth="1"/>
    <col min="199" max="199" width="45" style="10" customWidth="1"/>
    <col min="200" max="200" width="53.85546875" style="10" customWidth="1"/>
    <col min="201" max="201" width="16.5703125" style="10" bestFit="1" customWidth="1"/>
    <col min="202" max="202" width="16.140625" style="10" customWidth="1"/>
    <col min="203" max="203" width="0" style="10" hidden="1" customWidth="1"/>
    <col min="204" max="204" width="10.85546875" style="10" customWidth="1"/>
    <col min="205" max="208" width="0" style="10" hidden="1" customWidth="1"/>
    <col min="209" max="209" width="11.85546875" style="10" bestFit="1" customWidth="1"/>
    <col min="210" max="210" width="0" style="10" hidden="1" customWidth="1"/>
    <col min="211" max="211" width="14.140625" style="10" bestFit="1" customWidth="1"/>
    <col min="212" max="212" width="0" style="10" hidden="1" customWidth="1"/>
    <col min="213" max="213" width="11.85546875" style="10" bestFit="1" customWidth="1"/>
    <col min="214" max="214" width="10.42578125" style="10" bestFit="1" customWidth="1"/>
    <col min="215" max="219" width="0" style="10" hidden="1" customWidth="1"/>
    <col min="220" max="220" width="18.42578125" style="10" customWidth="1"/>
    <col min="221" max="221" width="0" style="10" hidden="1" customWidth="1"/>
    <col min="222" max="222" width="10.85546875" style="10" bestFit="1" customWidth="1"/>
    <col min="223" max="223" width="14" style="10" bestFit="1" customWidth="1"/>
    <col min="224" max="229" width="0" style="10" hidden="1" customWidth="1"/>
    <col min="230" max="230" width="23" style="10" bestFit="1" customWidth="1"/>
    <col min="231" max="231" width="0" style="10" hidden="1" customWidth="1"/>
    <col min="232" max="232" width="15.42578125" style="10" bestFit="1" customWidth="1"/>
    <col min="233" max="233" width="17.85546875" style="10" customWidth="1"/>
    <col min="234" max="234" width="0" style="10" hidden="1" customWidth="1"/>
    <col min="235" max="235" width="6.7109375" style="10" bestFit="1" customWidth="1"/>
    <col min="236" max="236" width="39.85546875" style="10" bestFit="1" customWidth="1"/>
    <col min="237" max="237" width="9.42578125" style="10" bestFit="1" customWidth="1"/>
    <col min="238" max="238" width="9.140625" style="10"/>
    <col min="239" max="239" width="9.140625" style="10" customWidth="1"/>
    <col min="240" max="452" width="9.140625" style="10"/>
    <col min="453" max="453" width="13.42578125" style="10" customWidth="1"/>
    <col min="454" max="454" width="9.85546875" style="10" customWidth="1"/>
    <col min="455" max="455" width="45" style="10" customWidth="1"/>
    <col min="456" max="456" width="53.85546875" style="10" customWidth="1"/>
    <col min="457" max="457" width="16.5703125" style="10" bestFit="1" customWidth="1"/>
    <col min="458" max="458" width="16.140625" style="10" customWidth="1"/>
    <col min="459" max="459" width="0" style="10" hidden="1" customWidth="1"/>
    <col min="460" max="460" width="10.85546875" style="10" customWidth="1"/>
    <col min="461" max="464" width="0" style="10" hidden="1" customWidth="1"/>
    <col min="465" max="465" width="11.85546875" style="10" bestFit="1" customWidth="1"/>
    <col min="466" max="466" width="0" style="10" hidden="1" customWidth="1"/>
    <col min="467" max="467" width="14.140625" style="10" bestFit="1" customWidth="1"/>
    <col min="468" max="468" width="0" style="10" hidden="1" customWidth="1"/>
    <col min="469" max="469" width="11.85546875" style="10" bestFit="1" customWidth="1"/>
    <col min="470" max="470" width="10.42578125" style="10" bestFit="1" customWidth="1"/>
    <col min="471" max="475" width="0" style="10" hidden="1" customWidth="1"/>
    <col min="476" max="476" width="18.42578125" style="10" customWidth="1"/>
    <col min="477" max="477" width="0" style="10" hidden="1" customWidth="1"/>
    <col min="478" max="478" width="10.85546875" style="10" bestFit="1" customWidth="1"/>
    <col min="479" max="479" width="14" style="10" bestFit="1" customWidth="1"/>
    <col min="480" max="485" width="0" style="10" hidden="1" customWidth="1"/>
    <col min="486" max="486" width="23" style="10" bestFit="1" customWidth="1"/>
    <col min="487" max="487" width="0" style="10" hidden="1" customWidth="1"/>
    <col min="488" max="488" width="15.42578125" style="10" bestFit="1" customWidth="1"/>
    <col min="489" max="489" width="17.85546875" style="10" customWidth="1"/>
    <col min="490" max="490" width="0" style="10" hidden="1" customWidth="1"/>
    <col min="491" max="491" width="6.7109375" style="10" bestFit="1" customWidth="1"/>
    <col min="492" max="492" width="39.85546875" style="10" bestFit="1" customWidth="1"/>
    <col min="493" max="493" width="9.42578125" style="10" bestFit="1" customWidth="1"/>
    <col min="494" max="494" width="9.140625" style="10"/>
    <col min="495" max="495" width="9.140625" style="10" customWidth="1"/>
    <col min="496" max="708" width="9.140625" style="10"/>
    <col min="709" max="709" width="13.42578125" style="10" customWidth="1"/>
    <col min="710" max="710" width="9.85546875" style="10" customWidth="1"/>
    <col min="711" max="711" width="45" style="10" customWidth="1"/>
    <col min="712" max="712" width="53.85546875" style="10" customWidth="1"/>
    <col min="713" max="713" width="16.5703125" style="10" bestFit="1" customWidth="1"/>
    <col min="714" max="714" width="16.140625" style="10" customWidth="1"/>
    <col min="715" max="715" width="0" style="10" hidden="1" customWidth="1"/>
    <col min="716" max="716" width="10.85546875" style="10" customWidth="1"/>
    <col min="717" max="720" width="0" style="10" hidden="1" customWidth="1"/>
    <col min="721" max="721" width="11.85546875" style="10" bestFit="1" customWidth="1"/>
    <col min="722" max="722" width="0" style="10" hidden="1" customWidth="1"/>
    <col min="723" max="723" width="14.140625" style="10" bestFit="1" customWidth="1"/>
    <col min="724" max="724" width="0" style="10" hidden="1" customWidth="1"/>
    <col min="725" max="725" width="11.85546875" style="10" bestFit="1" customWidth="1"/>
    <col min="726" max="726" width="10.42578125" style="10" bestFit="1" customWidth="1"/>
    <col min="727" max="731" width="0" style="10" hidden="1" customWidth="1"/>
    <col min="732" max="732" width="18.42578125" style="10" customWidth="1"/>
    <col min="733" max="733" width="0" style="10" hidden="1" customWidth="1"/>
    <col min="734" max="734" width="10.85546875" style="10" bestFit="1" customWidth="1"/>
    <col min="735" max="735" width="14" style="10" bestFit="1" customWidth="1"/>
    <col min="736" max="741" width="0" style="10" hidden="1" customWidth="1"/>
    <col min="742" max="742" width="23" style="10" bestFit="1" customWidth="1"/>
    <col min="743" max="743" width="0" style="10" hidden="1" customWidth="1"/>
    <col min="744" max="744" width="15.42578125" style="10" bestFit="1" customWidth="1"/>
    <col min="745" max="745" width="17.85546875" style="10" customWidth="1"/>
    <col min="746" max="746" width="0" style="10" hidden="1" customWidth="1"/>
    <col min="747" max="747" width="6.7109375" style="10" bestFit="1" customWidth="1"/>
    <col min="748" max="748" width="39.85546875" style="10" bestFit="1" customWidth="1"/>
    <col min="749" max="749" width="9.42578125" style="10" bestFit="1" customWidth="1"/>
    <col min="750" max="750" width="9.140625" style="10"/>
    <col min="751" max="751" width="9.140625" style="10" customWidth="1"/>
    <col min="752" max="964" width="9.140625" style="10"/>
    <col min="965" max="965" width="13.42578125" style="10" customWidth="1"/>
    <col min="966" max="966" width="9.85546875" style="10" customWidth="1"/>
    <col min="967" max="967" width="45" style="10" customWidth="1"/>
    <col min="968" max="968" width="53.85546875" style="10" customWidth="1"/>
    <col min="969" max="969" width="16.5703125" style="10" bestFit="1" customWidth="1"/>
    <col min="970" max="970" width="16.140625" style="10" customWidth="1"/>
    <col min="971" max="971" width="0" style="10" hidden="1" customWidth="1"/>
    <col min="972" max="972" width="10.85546875" style="10" customWidth="1"/>
    <col min="973" max="976" width="0" style="10" hidden="1" customWidth="1"/>
    <col min="977" max="977" width="11.85546875" style="10" bestFit="1" customWidth="1"/>
    <col min="978" max="978" width="0" style="10" hidden="1" customWidth="1"/>
    <col min="979" max="979" width="14.140625" style="10" bestFit="1" customWidth="1"/>
    <col min="980" max="980" width="0" style="10" hidden="1" customWidth="1"/>
    <col min="981" max="981" width="11.85546875" style="10" bestFit="1" customWidth="1"/>
    <col min="982" max="982" width="10.42578125" style="10" bestFit="1" customWidth="1"/>
    <col min="983" max="987" width="0" style="10" hidden="1" customWidth="1"/>
    <col min="988" max="988" width="18.42578125" style="10" customWidth="1"/>
    <col min="989" max="989" width="0" style="10" hidden="1" customWidth="1"/>
    <col min="990" max="990" width="10.85546875" style="10" bestFit="1" customWidth="1"/>
    <col min="991" max="991" width="14" style="10" bestFit="1" customWidth="1"/>
    <col min="992" max="997" width="0" style="10" hidden="1" customWidth="1"/>
    <col min="998" max="998" width="23" style="10" bestFit="1" customWidth="1"/>
    <col min="999" max="999" width="0" style="10" hidden="1" customWidth="1"/>
    <col min="1000" max="1000" width="15.42578125" style="10" bestFit="1" customWidth="1"/>
    <col min="1001" max="1001" width="17.85546875" style="10" customWidth="1"/>
    <col min="1002" max="1002" width="0" style="10" hidden="1" customWidth="1"/>
    <col min="1003" max="1003" width="6.7109375" style="10" bestFit="1" customWidth="1"/>
    <col min="1004" max="1004" width="39.85546875" style="10" bestFit="1" customWidth="1"/>
    <col min="1005" max="1005" width="9.42578125" style="10" bestFit="1" customWidth="1"/>
    <col min="1006" max="1006" width="9.140625" style="10"/>
    <col min="1007" max="1007" width="9.140625" style="10" customWidth="1"/>
    <col min="1008" max="1220" width="9.140625" style="10"/>
    <col min="1221" max="1221" width="13.42578125" style="10" customWidth="1"/>
    <col min="1222" max="1222" width="9.85546875" style="10" customWidth="1"/>
    <col min="1223" max="1223" width="45" style="10" customWidth="1"/>
    <col min="1224" max="1224" width="53.85546875" style="10" customWidth="1"/>
    <col min="1225" max="1225" width="16.5703125" style="10" bestFit="1" customWidth="1"/>
    <col min="1226" max="1226" width="16.140625" style="10" customWidth="1"/>
    <col min="1227" max="1227" width="0" style="10" hidden="1" customWidth="1"/>
    <col min="1228" max="1228" width="10.85546875" style="10" customWidth="1"/>
    <col min="1229" max="1232" width="0" style="10" hidden="1" customWidth="1"/>
    <col min="1233" max="1233" width="11.85546875" style="10" bestFit="1" customWidth="1"/>
    <col min="1234" max="1234" width="0" style="10" hidden="1" customWidth="1"/>
    <col min="1235" max="1235" width="14.140625" style="10" bestFit="1" customWidth="1"/>
    <col min="1236" max="1236" width="0" style="10" hidden="1" customWidth="1"/>
    <col min="1237" max="1237" width="11.85546875" style="10" bestFit="1" customWidth="1"/>
    <col min="1238" max="1238" width="10.42578125" style="10" bestFit="1" customWidth="1"/>
    <col min="1239" max="1243" width="0" style="10" hidden="1" customWidth="1"/>
    <col min="1244" max="1244" width="18.42578125" style="10" customWidth="1"/>
    <col min="1245" max="1245" width="0" style="10" hidden="1" customWidth="1"/>
    <col min="1246" max="1246" width="10.85546875" style="10" bestFit="1" customWidth="1"/>
    <col min="1247" max="1247" width="14" style="10" bestFit="1" customWidth="1"/>
    <col min="1248" max="1253" width="0" style="10" hidden="1" customWidth="1"/>
    <col min="1254" max="1254" width="23" style="10" bestFit="1" customWidth="1"/>
    <col min="1255" max="1255" width="0" style="10" hidden="1" customWidth="1"/>
    <col min="1256" max="1256" width="15.42578125" style="10" bestFit="1" customWidth="1"/>
    <col min="1257" max="1257" width="17.85546875" style="10" customWidth="1"/>
    <col min="1258" max="1258" width="0" style="10" hidden="1" customWidth="1"/>
    <col min="1259" max="1259" width="6.7109375" style="10" bestFit="1" customWidth="1"/>
    <col min="1260" max="1260" width="39.85546875" style="10" bestFit="1" customWidth="1"/>
    <col min="1261" max="1261" width="9.42578125" style="10" bestFit="1" customWidth="1"/>
    <col min="1262" max="1262" width="9.140625" style="10"/>
    <col min="1263" max="1263" width="9.140625" style="10" customWidth="1"/>
    <col min="1264" max="1476" width="9.140625" style="10"/>
    <col min="1477" max="1477" width="13.42578125" style="10" customWidth="1"/>
    <col min="1478" max="1478" width="9.85546875" style="10" customWidth="1"/>
    <col min="1479" max="1479" width="45" style="10" customWidth="1"/>
    <col min="1480" max="1480" width="53.85546875" style="10" customWidth="1"/>
    <col min="1481" max="1481" width="16.5703125" style="10" bestFit="1" customWidth="1"/>
    <col min="1482" max="1482" width="16.140625" style="10" customWidth="1"/>
    <col min="1483" max="1483" width="0" style="10" hidden="1" customWidth="1"/>
    <col min="1484" max="1484" width="10.85546875" style="10" customWidth="1"/>
    <col min="1485" max="1488" width="0" style="10" hidden="1" customWidth="1"/>
    <col min="1489" max="1489" width="11.85546875" style="10" bestFit="1" customWidth="1"/>
    <col min="1490" max="1490" width="0" style="10" hidden="1" customWidth="1"/>
    <col min="1491" max="1491" width="14.140625" style="10" bestFit="1" customWidth="1"/>
    <col min="1492" max="1492" width="0" style="10" hidden="1" customWidth="1"/>
    <col min="1493" max="1493" width="11.85546875" style="10" bestFit="1" customWidth="1"/>
    <col min="1494" max="1494" width="10.42578125" style="10" bestFit="1" customWidth="1"/>
    <col min="1495" max="1499" width="0" style="10" hidden="1" customWidth="1"/>
    <col min="1500" max="1500" width="18.42578125" style="10" customWidth="1"/>
    <col min="1501" max="1501" width="0" style="10" hidden="1" customWidth="1"/>
    <col min="1502" max="1502" width="10.85546875" style="10" bestFit="1" customWidth="1"/>
    <col min="1503" max="1503" width="14" style="10" bestFit="1" customWidth="1"/>
    <col min="1504" max="1509" width="0" style="10" hidden="1" customWidth="1"/>
    <col min="1510" max="1510" width="23" style="10" bestFit="1" customWidth="1"/>
    <col min="1511" max="1511" width="0" style="10" hidden="1" customWidth="1"/>
    <col min="1512" max="1512" width="15.42578125" style="10" bestFit="1" customWidth="1"/>
    <col min="1513" max="1513" width="17.85546875" style="10" customWidth="1"/>
    <col min="1514" max="1514" width="0" style="10" hidden="1" customWidth="1"/>
    <col min="1515" max="1515" width="6.7109375" style="10" bestFit="1" customWidth="1"/>
    <col min="1516" max="1516" width="39.85546875" style="10" bestFit="1" customWidth="1"/>
    <col min="1517" max="1517" width="9.42578125" style="10" bestFit="1" customWidth="1"/>
    <col min="1518" max="1518" width="9.140625" style="10"/>
    <col min="1519" max="1519" width="9.140625" style="10" customWidth="1"/>
    <col min="1520" max="1732" width="9.140625" style="10"/>
    <col min="1733" max="1733" width="13.42578125" style="10" customWidth="1"/>
    <col min="1734" max="1734" width="9.85546875" style="10" customWidth="1"/>
    <col min="1735" max="1735" width="45" style="10" customWidth="1"/>
    <col min="1736" max="1736" width="53.85546875" style="10" customWidth="1"/>
    <col min="1737" max="1737" width="16.5703125" style="10" bestFit="1" customWidth="1"/>
    <col min="1738" max="1738" width="16.140625" style="10" customWidth="1"/>
    <col min="1739" max="1739" width="0" style="10" hidden="1" customWidth="1"/>
    <col min="1740" max="1740" width="10.85546875" style="10" customWidth="1"/>
    <col min="1741" max="1744" width="0" style="10" hidden="1" customWidth="1"/>
    <col min="1745" max="1745" width="11.85546875" style="10" bestFit="1" customWidth="1"/>
    <col min="1746" max="1746" width="0" style="10" hidden="1" customWidth="1"/>
    <col min="1747" max="1747" width="14.140625" style="10" bestFit="1" customWidth="1"/>
    <col min="1748" max="1748" width="0" style="10" hidden="1" customWidth="1"/>
    <col min="1749" max="1749" width="11.85546875" style="10" bestFit="1" customWidth="1"/>
    <col min="1750" max="1750" width="10.42578125" style="10" bestFit="1" customWidth="1"/>
    <col min="1751" max="1755" width="0" style="10" hidden="1" customWidth="1"/>
    <col min="1756" max="1756" width="18.42578125" style="10" customWidth="1"/>
    <col min="1757" max="1757" width="0" style="10" hidden="1" customWidth="1"/>
    <col min="1758" max="1758" width="10.85546875" style="10" bestFit="1" customWidth="1"/>
    <col min="1759" max="1759" width="14" style="10" bestFit="1" customWidth="1"/>
    <col min="1760" max="1765" width="0" style="10" hidden="1" customWidth="1"/>
    <col min="1766" max="1766" width="23" style="10" bestFit="1" customWidth="1"/>
    <col min="1767" max="1767" width="0" style="10" hidden="1" customWidth="1"/>
    <col min="1768" max="1768" width="15.42578125" style="10" bestFit="1" customWidth="1"/>
    <col min="1769" max="1769" width="17.85546875" style="10" customWidth="1"/>
    <col min="1770" max="1770" width="0" style="10" hidden="1" customWidth="1"/>
    <col min="1771" max="1771" width="6.7109375" style="10" bestFit="1" customWidth="1"/>
    <col min="1772" max="1772" width="39.85546875" style="10" bestFit="1" customWidth="1"/>
    <col min="1773" max="1773" width="9.42578125" style="10" bestFit="1" customWidth="1"/>
    <col min="1774" max="1774" width="9.140625" style="10"/>
    <col min="1775" max="1775" width="9.140625" style="10" customWidth="1"/>
    <col min="1776" max="1988" width="9.140625" style="10"/>
    <col min="1989" max="1989" width="13.42578125" style="10" customWidth="1"/>
    <col min="1990" max="1990" width="9.85546875" style="10" customWidth="1"/>
    <col min="1991" max="1991" width="45" style="10" customWidth="1"/>
    <col min="1992" max="1992" width="53.85546875" style="10" customWidth="1"/>
    <col min="1993" max="1993" width="16.5703125" style="10" bestFit="1" customWidth="1"/>
    <col min="1994" max="1994" width="16.140625" style="10" customWidth="1"/>
    <col min="1995" max="1995" width="0" style="10" hidden="1" customWidth="1"/>
    <col min="1996" max="1996" width="10.85546875" style="10" customWidth="1"/>
    <col min="1997" max="2000" width="0" style="10" hidden="1" customWidth="1"/>
    <col min="2001" max="2001" width="11.85546875" style="10" bestFit="1" customWidth="1"/>
    <col min="2002" max="2002" width="0" style="10" hidden="1" customWidth="1"/>
    <col min="2003" max="2003" width="14.140625" style="10" bestFit="1" customWidth="1"/>
    <col min="2004" max="2004" width="0" style="10" hidden="1" customWidth="1"/>
    <col min="2005" max="2005" width="11.85546875" style="10" bestFit="1" customWidth="1"/>
    <col min="2006" max="2006" width="10.42578125" style="10" bestFit="1" customWidth="1"/>
    <col min="2007" max="2011" width="0" style="10" hidden="1" customWidth="1"/>
    <col min="2012" max="2012" width="18.42578125" style="10" customWidth="1"/>
    <col min="2013" max="2013" width="0" style="10" hidden="1" customWidth="1"/>
    <col min="2014" max="2014" width="10.85546875" style="10" bestFit="1" customWidth="1"/>
    <col min="2015" max="2015" width="14" style="10" bestFit="1" customWidth="1"/>
    <col min="2016" max="2021" width="0" style="10" hidden="1" customWidth="1"/>
    <col min="2022" max="2022" width="23" style="10" bestFit="1" customWidth="1"/>
    <col min="2023" max="2023" width="0" style="10" hidden="1" customWidth="1"/>
    <col min="2024" max="2024" width="15.42578125" style="10" bestFit="1" customWidth="1"/>
    <col min="2025" max="2025" width="17.85546875" style="10" customWidth="1"/>
    <col min="2026" max="2026" width="0" style="10" hidden="1" customWidth="1"/>
    <col min="2027" max="2027" width="6.7109375" style="10" bestFit="1" customWidth="1"/>
    <col min="2028" max="2028" width="39.85546875" style="10" bestFit="1" customWidth="1"/>
    <col min="2029" max="2029" width="9.42578125" style="10" bestFit="1" customWidth="1"/>
    <col min="2030" max="2030" width="9.140625" style="10"/>
    <col min="2031" max="2031" width="9.140625" style="10" customWidth="1"/>
    <col min="2032" max="2244" width="9.140625" style="10"/>
    <col min="2245" max="2245" width="13.42578125" style="10" customWidth="1"/>
    <col min="2246" max="2246" width="9.85546875" style="10" customWidth="1"/>
    <col min="2247" max="2247" width="45" style="10" customWidth="1"/>
    <col min="2248" max="2248" width="53.85546875" style="10" customWidth="1"/>
    <col min="2249" max="2249" width="16.5703125" style="10" bestFit="1" customWidth="1"/>
    <col min="2250" max="2250" width="16.140625" style="10" customWidth="1"/>
    <col min="2251" max="2251" width="0" style="10" hidden="1" customWidth="1"/>
    <col min="2252" max="2252" width="10.85546875" style="10" customWidth="1"/>
    <col min="2253" max="2256" width="0" style="10" hidden="1" customWidth="1"/>
    <col min="2257" max="2257" width="11.85546875" style="10" bestFit="1" customWidth="1"/>
    <col min="2258" max="2258" width="0" style="10" hidden="1" customWidth="1"/>
    <col min="2259" max="2259" width="14.140625" style="10" bestFit="1" customWidth="1"/>
    <col min="2260" max="2260" width="0" style="10" hidden="1" customWidth="1"/>
    <col min="2261" max="2261" width="11.85546875" style="10" bestFit="1" customWidth="1"/>
    <col min="2262" max="2262" width="10.42578125" style="10" bestFit="1" customWidth="1"/>
    <col min="2263" max="2267" width="0" style="10" hidden="1" customWidth="1"/>
    <col min="2268" max="2268" width="18.42578125" style="10" customWidth="1"/>
    <col min="2269" max="2269" width="0" style="10" hidden="1" customWidth="1"/>
    <col min="2270" max="2270" width="10.85546875" style="10" bestFit="1" customWidth="1"/>
    <col min="2271" max="2271" width="14" style="10" bestFit="1" customWidth="1"/>
    <col min="2272" max="2277" width="0" style="10" hidden="1" customWidth="1"/>
    <col min="2278" max="2278" width="23" style="10" bestFit="1" customWidth="1"/>
    <col min="2279" max="2279" width="0" style="10" hidden="1" customWidth="1"/>
    <col min="2280" max="2280" width="15.42578125" style="10" bestFit="1" customWidth="1"/>
    <col min="2281" max="2281" width="17.85546875" style="10" customWidth="1"/>
    <col min="2282" max="2282" width="0" style="10" hidden="1" customWidth="1"/>
    <col min="2283" max="2283" width="6.7109375" style="10" bestFit="1" customWidth="1"/>
    <col min="2284" max="2284" width="39.85546875" style="10" bestFit="1" customWidth="1"/>
    <col min="2285" max="2285" width="9.42578125" style="10" bestFit="1" customWidth="1"/>
    <col min="2286" max="2286" width="9.140625" style="10"/>
    <col min="2287" max="2287" width="9.140625" style="10" customWidth="1"/>
    <col min="2288" max="2500" width="9.140625" style="10"/>
    <col min="2501" max="2501" width="13.42578125" style="10" customWidth="1"/>
    <col min="2502" max="2502" width="9.85546875" style="10" customWidth="1"/>
    <col min="2503" max="2503" width="45" style="10" customWidth="1"/>
    <col min="2504" max="2504" width="53.85546875" style="10" customWidth="1"/>
    <col min="2505" max="2505" width="16.5703125" style="10" bestFit="1" customWidth="1"/>
    <col min="2506" max="2506" width="16.140625" style="10" customWidth="1"/>
    <col min="2507" max="2507" width="0" style="10" hidden="1" customWidth="1"/>
    <col min="2508" max="2508" width="10.85546875" style="10" customWidth="1"/>
    <col min="2509" max="2512" width="0" style="10" hidden="1" customWidth="1"/>
    <col min="2513" max="2513" width="11.85546875" style="10" bestFit="1" customWidth="1"/>
    <col min="2514" max="2514" width="0" style="10" hidden="1" customWidth="1"/>
    <col min="2515" max="2515" width="14.140625" style="10" bestFit="1" customWidth="1"/>
    <col min="2516" max="2516" width="0" style="10" hidden="1" customWidth="1"/>
    <col min="2517" max="2517" width="11.85546875" style="10" bestFit="1" customWidth="1"/>
    <col min="2518" max="2518" width="10.42578125" style="10" bestFit="1" customWidth="1"/>
    <col min="2519" max="2523" width="0" style="10" hidden="1" customWidth="1"/>
    <col min="2524" max="2524" width="18.42578125" style="10" customWidth="1"/>
    <col min="2525" max="2525" width="0" style="10" hidden="1" customWidth="1"/>
    <col min="2526" max="2526" width="10.85546875" style="10" bestFit="1" customWidth="1"/>
    <col min="2527" max="2527" width="14" style="10" bestFit="1" customWidth="1"/>
    <col min="2528" max="2533" width="0" style="10" hidden="1" customWidth="1"/>
    <col min="2534" max="2534" width="23" style="10" bestFit="1" customWidth="1"/>
    <col min="2535" max="2535" width="0" style="10" hidden="1" customWidth="1"/>
    <col min="2536" max="2536" width="15.42578125" style="10" bestFit="1" customWidth="1"/>
    <col min="2537" max="2537" width="17.85546875" style="10" customWidth="1"/>
    <col min="2538" max="2538" width="0" style="10" hidden="1" customWidth="1"/>
    <col min="2539" max="2539" width="6.7109375" style="10" bestFit="1" customWidth="1"/>
    <col min="2540" max="2540" width="39.85546875" style="10" bestFit="1" customWidth="1"/>
    <col min="2541" max="2541" width="9.42578125" style="10" bestFit="1" customWidth="1"/>
    <col min="2542" max="2542" width="9.140625" style="10"/>
    <col min="2543" max="2543" width="9.140625" style="10" customWidth="1"/>
    <col min="2544" max="2756" width="9.140625" style="10"/>
    <col min="2757" max="2757" width="13.42578125" style="10" customWidth="1"/>
    <col min="2758" max="2758" width="9.85546875" style="10" customWidth="1"/>
    <col min="2759" max="2759" width="45" style="10" customWidth="1"/>
    <col min="2760" max="2760" width="53.85546875" style="10" customWidth="1"/>
    <col min="2761" max="2761" width="16.5703125" style="10" bestFit="1" customWidth="1"/>
    <col min="2762" max="2762" width="16.140625" style="10" customWidth="1"/>
    <col min="2763" max="2763" width="0" style="10" hidden="1" customWidth="1"/>
    <col min="2764" max="2764" width="10.85546875" style="10" customWidth="1"/>
    <col min="2765" max="2768" width="0" style="10" hidden="1" customWidth="1"/>
    <col min="2769" max="2769" width="11.85546875" style="10" bestFit="1" customWidth="1"/>
    <col min="2770" max="2770" width="0" style="10" hidden="1" customWidth="1"/>
    <col min="2771" max="2771" width="14.140625" style="10" bestFit="1" customWidth="1"/>
    <col min="2772" max="2772" width="0" style="10" hidden="1" customWidth="1"/>
    <col min="2773" max="2773" width="11.85546875" style="10" bestFit="1" customWidth="1"/>
    <col min="2774" max="2774" width="10.42578125" style="10" bestFit="1" customWidth="1"/>
    <col min="2775" max="2779" width="0" style="10" hidden="1" customWidth="1"/>
    <col min="2780" max="2780" width="18.42578125" style="10" customWidth="1"/>
    <col min="2781" max="2781" width="0" style="10" hidden="1" customWidth="1"/>
    <col min="2782" max="2782" width="10.85546875" style="10" bestFit="1" customWidth="1"/>
    <col min="2783" max="2783" width="14" style="10" bestFit="1" customWidth="1"/>
    <col min="2784" max="2789" width="0" style="10" hidden="1" customWidth="1"/>
    <col min="2790" max="2790" width="23" style="10" bestFit="1" customWidth="1"/>
    <col min="2791" max="2791" width="0" style="10" hidden="1" customWidth="1"/>
    <col min="2792" max="2792" width="15.42578125" style="10" bestFit="1" customWidth="1"/>
    <col min="2793" max="2793" width="17.85546875" style="10" customWidth="1"/>
    <col min="2794" max="2794" width="0" style="10" hidden="1" customWidth="1"/>
    <col min="2795" max="2795" width="6.7109375" style="10" bestFit="1" customWidth="1"/>
    <col min="2796" max="2796" width="39.85546875" style="10" bestFit="1" customWidth="1"/>
    <col min="2797" max="2797" width="9.42578125" style="10" bestFit="1" customWidth="1"/>
    <col min="2798" max="2798" width="9.140625" style="10"/>
    <col min="2799" max="2799" width="9.140625" style="10" customWidth="1"/>
    <col min="2800" max="3012" width="9.140625" style="10"/>
    <col min="3013" max="3013" width="13.42578125" style="10" customWidth="1"/>
    <col min="3014" max="3014" width="9.85546875" style="10" customWidth="1"/>
    <col min="3015" max="3015" width="45" style="10" customWidth="1"/>
    <col min="3016" max="3016" width="53.85546875" style="10" customWidth="1"/>
    <col min="3017" max="3017" width="16.5703125" style="10" bestFit="1" customWidth="1"/>
    <col min="3018" max="3018" width="16.140625" style="10" customWidth="1"/>
    <col min="3019" max="3019" width="0" style="10" hidden="1" customWidth="1"/>
    <col min="3020" max="3020" width="10.85546875" style="10" customWidth="1"/>
    <col min="3021" max="3024" width="0" style="10" hidden="1" customWidth="1"/>
    <col min="3025" max="3025" width="11.85546875" style="10" bestFit="1" customWidth="1"/>
    <col min="3026" max="3026" width="0" style="10" hidden="1" customWidth="1"/>
    <col min="3027" max="3027" width="14.140625" style="10" bestFit="1" customWidth="1"/>
    <col min="3028" max="3028" width="0" style="10" hidden="1" customWidth="1"/>
    <col min="3029" max="3029" width="11.85546875" style="10" bestFit="1" customWidth="1"/>
    <col min="3030" max="3030" width="10.42578125" style="10" bestFit="1" customWidth="1"/>
    <col min="3031" max="3035" width="0" style="10" hidden="1" customWidth="1"/>
    <col min="3036" max="3036" width="18.42578125" style="10" customWidth="1"/>
    <col min="3037" max="3037" width="0" style="10" hidden="1" customWidth="1"/>
    <col min="3038" max="3038" width="10.85546875" style="10" bestFit="1" customWidth="1"/>
    <col min="3039" max="3039" width="14" style="10" bestFit="1" customWidth="1"/>
    <col min="3040" max="3045" width="0" style="10" hidden="1" customWidth="1"/>
    <col min="3046" max="3046" width="23" style="10" bestFit="1" customWidth="1"/>
    <col min="3047" max="3047" width="0" style="10" hidden="1" customWidth="1"/>
    <col min="3048" max="3048" width="15.42578125" style="10" bestFit="1" customWidth="1"/>
    <col min="3049" max="3049" width="17.85546875" style="10" customWidth="1"/>
    <col min="3050" max="3050" width="0" style="10" hidden="1" customWidth="1"/>
    <col min="3051" max="3051" width="6.7109375" style="10" bestFit="1" customWidth="1"/>
    <col min="3052" max="3052" width="39.85546875" style="10" bestFit="1" customWidth="1"/>
    <col min="3053" max="3053" width="9.42578125" style="10" bestFit="1" customWidth="1"/>
    <col min="3054" max="3054" width="9.140625" style="10"/>
    <col min="3055" max="3055" width="9.140625" style="10" customWidth="1"/>
    <col min="3056" max="3268" width="9.140625" style="10"/>
    <col min="3269" max="3269" width="13.42578125" style="10" customWidth="1"/>
    <col min="3270" max="3270" width="9.85546875" style="10" customWidth="1"/>
    <col min="3271" max="3271" width="45" style="10" customWidth="1"/>
    <col min="3272" max="3272" width="53.85546875" style="10" customWidth="1"/>
    <col min="3273" max="3273" width="16.5703125" style="10" bestFit="1" customWidth="1"/>
    <col min="3274" max="3274" width="16.140625" style="10" customWidth="1"/>
    <col min="3275" max="3275" width="0" style="10" hidden="1" customWidth="1"/>
    <col min="3276" max="3276" width="10.85546875" style="10" customWidth="1"/>
    <col min="3277" max="3280" width="0" style="10" hidden="1" customWidth="1"/>
    <col min="3281" max="3281" width="11.85546875" style="10" bestFit="1" customWidth="1"/>
    <col min="3282" max="3282" width="0" style="10" hidden="1" customWidth="1"/>
    <col min="3283" max="3283" width="14.140625" style="10" bestFit="1" customWidth="1"/>
    <col min="3284" max="3284" width="0" style="10" hidden="1" customWidth="1"/>
    <col min="3285" max="3285" width="11.85546875" style="10" bestFit="1" customWidth="1"/>
    <col min="3286" max="3286" width="10.42578125" style="10" bestFit="1" customWidth="1"/>
    <col min="3287" max="3291" width="0" style="10" hidden="1" customWidth="1"/>
    <col min="3292" max="3292" width="18.42578125" style="10" customWidth="1"/>
    <col min="3293" max="3293" width="0" style="10" hidden="1" customWidth="1"/>
    <col min="3294" max="3294" width="10.85546875" style="10" bestFit="1" customWidth="1"/>
    <col min="3295" max="3295" width="14" style="10" bestFit="1" customWidth="1"/>
    <col min="3296" max="3301" width="0" style="10" hidden="1" customWidth="1"/>
    <col min="3302" max="3302" width="23" style="10" bestFit="1" customWidth="1"/>
    <col min="3303" max="3303" width="0" style="10" hidden="1" customWidth="1"/>
    <col min="3304" max="3304" width="15.42578125" style="10" bestFit="1" customWidth="1"/>
    <col min="3305" max="3305" width="17.85546875" style="10" customWidth="1"/>
    <col min="3306" max="3306" width="0" style="10" hidden="1" customWidth="1"/>
    <col min="3307" max="3307" width="6.7109375" style="10" bestFit="1" customWidth="1"/>
    <col min="3308" max="3308" width="39.85546875" style="10" bestFit="1" customWidth="1"/>
    <col min="3309" max="3309" width="9.42578125" style="10" bestFit="1" customWidth="1"/>
    <col min="3310" max="3310" width="9.140625" style="10"/>
    <col min="3311" max="3311" width="9.140625" style="10" customWidth="1"/>
    <col min="3312" max="3524" width="9.140625" style="10"/>
    <col min="3525" max="3525" width="13.42578125" style="10" customWidth="1"/>
    <col min="3526" max="3526" width="9.85546875" style="10" customWidth="1"/>
    <col min="3527" max="3527" width="45" style="10" customWidth="1"/>
    <col min="3528" max="3528" width="53.85546875" style="10" customWidth="1"/>
    <col min="3529" max="3529" width="16.5703125" style="10" bestFit="1" customWidth="1"/>
    <col min="3530" max="3530" width="16.140625" style="10" customWidth="1"/>
    <col min="3531" max="3531" width="0" style="10" hidden="1" customWidth="1"/>
    <col min="3532" max="3532" width="10.85546875" style="10" customWidth="1"/>
    <col min="3533" max="3536" width="0" style="10" hidden="1" customWidth="1"/>
    <col min="3537" max="3537" width="11.85546875" style="10" bestFit="1" customWidth="1"/>
    <col min="3538" max="3538" width="0" style="10" hidden="1" customWidth="1"/>
    <col min="3539" max="3539" width="14.140625" style="10" bestFit="1" customWidth="1"/>
    <col min="3540" max="3540" width="0" style="10" hidden="1" customWidth="1"/>
    <col min="3541" max="3541" width="11.85546875" style="10" bestFit="1" customWidth="1"/>
    <col min="3542" max="3542" width="10.42578125" style="10" bestFit="1" customWidth="1"/>
    <col min="3543" max="3547" width="0" style="10" hidden="1" customWidth="1"/>
    <col min="3548" max="3548" width="18.42578125" style="10" customWidth="1"/>
    <col min="3549" max="3549" width="0" style="10" hidden="1" customWidth="1"/>
    <col min="3550" max="3550" width="10.85546875" style="10" bestFit="1" customWidth="1"/>
    <col min="3551" max="3551" width="14" style="10" bestFit="1" customWidth="1"/>
    <col min="3552" max="3557" width="0" style="10" hidden="1" customWidth="1"/>
    <col min="3558" max="3558" width="23" style="10" bestFit="1" customWidth="1"/>
    <col min="3559" max="3559" width="0" style="10" hidden="1" customWidth="1"/>
    <col min="3560" max="3560" width="15.42578125" style="10" bestFit="1" customWidth="1"/>
    <col min="3561" max="3561" width="17.85546875" style="10" customWidth="1"/>
    <col min="3562" max="3562" width="0" style="10" hidden="1" customWidth="1"/>
    <col min="3563" max="3563" width="6.7109375" style="10" bestFit="1" customWidth="1"/>
    <col min="3564" max="3564" width="39.85546875" style="10" bestFit="1" customWidth="1"/>
    <col min="3565" max="3565" width="9.42578125" style="10" bestFit="1" customWidth="1"/>
    <col min="3566" max="3566" width="9.140625" style="10"/>
    <col min="3567" max="3567" width="9.140625" style="10" customWidth="1"/>
    <col min="3568" max="3780" width="9.140625" style="10"/>
    <col min="3781" max="3781" width="13.42578125" style="10" customWidth="1"/>
    <col min="3782" max="3782" width="9.85546875" style="10" customWidth="1"/>
    <col min="3783" max="3783" width="45" style="10" customWidth="1"/>
    <col min="3784" max="3784" width="53.85546875" style="10" customWidth="1"/>
    <col min="3785" max="3785" width="16.5703125" style="10" bestFit="1" customWidth="1"/>
    <col min="3786" max="3786" width="16.140625" style="10" customWidth="1"/>
    <col min="3787" max="3787" width="0" style="10" hidden="1" customWidth="1"/>
    <col min="3788" max="3788" width="10.85546875" style="10" customWidth="1"/>
    <col min="3789" max="3792" width="0" style="10" hidden="1" customWidth="1"/>
    <col min="3793" max="3793" width="11.85546875" style="10" bestFit="1" customWidth="1"/>
    <col min="3794" max="3794" width="0" style="10" hidden="1" customWidth="1"/>
    <col min="3795" max="3795" width="14.140625" style="10" bestFit="1" customWidth="1"/>
    <col min="3796" max="3796" width="0" style="10" hidden="1" customWidth="1"/>
    <col min="3797" max="3797" width="11.85546875" style="10" bestFit="1" customWidth="1"/>
    <col min="3798" max="3798" width="10.42578125" style="10" bestFit="1" customWidth="1"/>
    <col min="3799" max="3803" width="0" style="10" hidden="1" customWidth="1"/>
    <col min="3804" max="3804" width="18.42578125" style="10" customWidth="1"/>
    <col min="3805" max="3805" width="0" style="10" hidden="1" customWidth="1"/>
    <col min="3806" max="3806" width="10.85546875" style="10" bestFit="1" customWidth="1"/>
    <col min="3807" max="3807" width="14" style="10" bestFit="1" customWidth="1"/>
    <col min="3808" max="3813" width="0" style="10" hidden="1" customWidth="1"/>
    <col min="3814" max="3814" width="23" style="10" bestFit="1" customWidth="1"/>
    <col min="3815" max="3815" width="0" style="10" hidden="1" customWidth="1"/>
    <col min="3816" max="3816" width="15.42578125" style="10" bestFit="1" customWidth="1"/>
    <col min="3817" max="3817" width="17.85546875" style="10" customWidth="1"/>
    <col min="3818" max="3818" width="0" style="10" hidden="1" customWidth="1"/>
    <col min="3819" max="3819" width="6.7109375" style="10" bestFit="1" customWidth="1"/>
    <col min="3820" max="3820" width="39.85546875" style="10" bestFit="1" customWidth="1"/>
    <col min="3821" max="3821" width="9.42578125" style="10" bestFit="1" customWidth="1"/>
    <col min="3822" max="3822" width="9.140625" style="10"/>
    <col min="3823" max="3823" width="9.140625" style="10" customWidth="1"/>
    <col min="3824" max="4036" width="9.140625" style="10"/>
    <col min="4037" max="4037" width="13.42578125" style="10" customWidth="1"/>
    <col min="4038" max="4038" width="9.85546875" style="10" customWidth="1"/>
    <col min="4039" max="4039" width="45" style="10" customWidth="1"/>
    <col min="4040" max="4040" width="53.85546875" style="10" customWidth="1"/>
    <col min="4041" max="4041" width="16.5703125" style="10" bestFit="1" customWidth="1"/>
    <col min="4042" max="4042" width="16.140625" style="10" customWidth="1"/>
    <col min="4043" max="4043" width="0" style="10" hidden="1" customWidth="1"/>
    <col min="4044" max="4044" width="10.85546875" style="10" customWidth="1"/>
    <col min="4045" max="4048" width="0" style="10" hidden="1" customWidth="1"/>
    <col min="4049" max="4049" width="11.85546875" style="10" bestFit="1" customWidth="1"/>
    <col min="4050" max="4050" width="0" style="10" hidden="1" customWidth="1"/>
    <col min="4051" max="4051" width="14.140625" style="10" bestFit="1" customWidth="1"/>
    <col min="4052" max="4052" width="0" style="10" hidden="1" customWidth="1"/>
    <col min="4053" max="4053" width="11.85546875" style="10" bestFit="1" customWidth="1"/>
    <col min="4054" max="4054" width="10.42578125" style="10" bestFit="1" customWidth="1"/>
    <col min="4055" max="4059" width="0" style="10" hidden="1" customWidth="1"/>
    <col min="4060" max="4060" width="18.42578125" style="10" customWidth="1"/>
    <col min="4061" max="4061" width="0" style="10" hidden="1" customWidth="1"/>
    <col min="4062" max="4062" width="10.85546875" style="10" bestFit="1" customWidth="1"/>
    <col min="4063" max="4063" width="14" style="10" bestFit="1" customWidth="1"/>
    <col min="4064" max="4069" width="0" style="10" hidden="1" customWidth="1"/>
    <col min="4070" max="4070" width="23" style="10" bestFit="1" customWidth="1"/>
    <col min="4071" max="4071" width="0" style="10" hidden="1" customWidth="1"/>
    <col min="4072" max="4072" width="15.42578125" style="10" bestFit="1" customWidth="1"/>
    <col min="4073" max="4073" width="17.85546875" style="10" customWidth="1"/>
    <col min="4074" max="4074" width="0" style="10" hidden="1" customWidth="1"/>
    <col min="4075" max="4075" width="6.7109375" style="10" bestFit="1" customWidth="1"/>
    <col min="4076" max="4076" width="39.85546875" style="10" bestFit="1" customWidth="1"/>
    <col min="4077" max="4077" width="9.42578125" style="10" bestFit="1" customWidth="1"/>
    <col min="4078" max="4078" width="9.140625" style="10"/>
    <col min="4079" max="4079" width="9.140625" style="10" customWidth="1"/>
    <col min="4080" max="4292" width="9.140625" style="10"/>
    <col min="4293" max="4293" width="13.42578125" style="10" customWidth="1"/>
    <col min="4294" max="4294" width="9.85546875" style="10" customWidth="1"/>
    <col min="4295" max="4295" width="45" style="10" customWidth="1"/>
    <col min="4296" max="4296" width="53.85546875" style="10" customWidth="1"/>
    <col min="4297" max="4297" width="16.5703125" style="10" bestFit="1" customWidth="1"/>
    <col min="4298" max="4298" width="16.140625" style="10" customWidth="1"/>
    <col min="4299" max="4299" width="0" style="10" hidden="1" customWidth="1"/>
    <col min="4300" max="4300" width="10.85546875" style="10" customWidth="1"/>
    <col min="4301" max="4304" width="0" style="10" hidden="1" customWidth="1"/>
    <col min="4305" max="4305" width="11.85546875" style="10" bestFit="1" customWidth="1"/>
    <col min="4306" max="4306" width="0" style="10" hidden="1" customWidth="1"/>
    <col min="4307" max="4307" width="14.140625" style="10" bestFit="1" customWidth="1"/>
    <col min="4308" max="4308" width="0" style="10" hidden="1" customWidth="1"/>
    <col min="4309" max="4309" width="11.85546875" style="10" bestFit="1" customWidth="1"/>
    <col min="4310" max="4310" width="10.42578125" style="10" bestFit="1" customWidth="1"/>
    <col min="4311" max="4315" width="0" style="10" hidden="1" customWidth="1"/>
    <col min="4316" max="4316" width="18.42578125" style="10" customWidth="1"/>
    <col min="4317" max="4317" width="0" style="10" hidden="1" customWidth="1"/>
    <col min="4318" max="4318" width="10.85546875" style="10" bestFit="1" customWidth="1"/>
    <col min="4319" max="4319" width="14" style="10" bestFit="1" customWidth="1"/>
    <col min="4320" max="4325" width="0" style="10" hidden="1" customWidth="1"/>
    <col min="4326" max="4326" width="23" style="10" bestFit="1" customWidth="1"/>
    <col min="4327" max="4327" width="0" style="10" hidden="1" customWidth="1"/>
    <col min="4328" max="4328" width="15.42578125" style="10" bestFit="1" customWidth="1"/>
    <col min="4329" max="4329" width="17.85546875" style="10" customWidth="1"/>
    <col min="4330" max="4330" width="0" style="10" hidden="1" customWidth="1"/>
    <col min="4331" max="4331" width="6.7109375" style="10" bestFit="1" customWidth="1"/>
    <col min="4332" max="4332" width="39.85546875" style="10" bestFit="1" customWidth="1"/>
    <col min="4333" max="4333" width="9.42578125" style="10" bestFit="1" customWidth="1"/>
    <col min="4334" max="4334" width="9.140625" style="10"/>
    <col min="4335" max="4335" width="9.140625" style="10" customWidth="1"/>
    <col min="4336" max="4548" width="9.140625" style="10"/>
    <col min="4549" max="4549" width="13.42578125" style="10" customWidth="1"/>
    <col min="4550" max="4550" width="9.85546875" style="10" customWidth="1"/>
    <col min="4551" max="4551" width="45" style="10" customWidth="1"/>
    <col min="4552" max="4552" width="53.85546875" style="10" customWidth="1"/>
    <col min="4553" max="4553" width="16.5703125" style="10" bestFit="1" customWidth="1"/>
    <col min="4554" max="4554" width="16.140625" style="10" customWidth="1"/>
    <col min="4555" max="4555" width="0" style="10" hidden="1" customWidth="1"/>
    <col min="4556" max="4556" width="10.85546875" style="10" customWidth="1"/>
    <col min="4557" max="4560" width="0" style="10" hidden="1" customWidth="1"/>
    <col min="4561" max="4561" width="11.85546875" style="10" bestFit="1" customWidth="1"/>
    <col min="4562" max="4562" width="0" style="10" hidden="1" customWidth="1"/>
    <col min="4563" max="4563" width="14.140625" style="10" bestFit="1" customWidth="1"/>
    <col min="4564" max="4564" width="0" style="10" hidden="1" customWidth="1"/>
    <col min="4565" max="4565" width="11.85546875" style="10" bestFit="1" customWidth="1"/>
    <col min="4566" max="4566" width="10.42578125" style="10" bestFit="1" customWidth="1"/>
    <col min="4567" max="4571" width="0" style="10" hidden="1" customWidth="1"/>
    <col min="4572" max="4572" width="18.42578125" style="10" customWidth="1"/>
    <col min="4573" max="4573" width="0" style="10" hidden="1" customWidth="1"/>
    <col min="4574" max="4574" width="10.85546875" style="10" bestFit="1" customWidth="1"/>
    <col min="4575" max="4575" width="14" style="10" bestFit="1" customWidth="1"/>
    <col min="4576" max="4581" width="0" style="10" hidden="1" customWidth="1"/>
    <col min="4582" max="4582" width="23" style="10" bestFit="1" customWidth="1"/>
    <col min="4583" max="4583" width="0" style="10" hidden="1" customWidth="1"/>
    <col min="4584" max="4584" width="15.42578125" style="10" bestFit="1" customWidth="1"/>
    <col min="4585" max="4585" width="17.85546875" style="10" customWidth="1"/>
    <col min="4586" max="4586" width="0" style="10" hidden="1" customWidth="1"/>
    <col min="4587" max="4587" width="6.7109375" style="10" bestFit="1" customWidth="1"/>
    <col min="4588" max="4588" width="39.85546875" style="10" bestFit="1" customWidth="1"/>
    <col min="4589" max="4589" width="9.42578125" style="10" bestFit="1" customWidth="1"/>
    <col min="4590" max="4590" width="9.140625" style="10"/>
    <col min="4591" max="4591" width="9.140625" style="10" customWidth="1"/>
    <col min="4592" max="4804" width="9.140625" style="10"/>
    <col min="4805" max="4805" width="13.42578125" style="10" customWidth="1"/>
    <col min="4806" max="4806" width="9.85546875" style="10" customWidth="1"/>
    <col min="4807" max="4807" width="45" style="10" customWidth="1"/>
    <col min="4808" max="4808" width="53.85546875" style="10" customWidth="1"/>
    <col min="4809" max="4809" width="16.5703125" style="10" bestFit="1" customWidth="1"/>
    <col min="4810" max="4810" width="16.140625" style="10" customWidth="1"/>
    <col min="4811" max="4811" width="0" style="10" hidden="1" customWidth="1"/>
    <col min="4812" max="4812" width="10.85546875" style="10" customWidth="1"/>
    <col min="4813" max="4816" width="0" style="10" hidden="1" customWidth="1"/>
    <col min="4817" max="4817" width="11.85546875" style="10" bestFit="1" customWidth="1"/>
    <col min="4818" max="4818" width="0" style="10" hidden="1" customWidth="1"/>
    <col min="4819" max="4819" width="14.140625" style="10" bestFit="1" customWidth="1"/>
    <col min="4820" max="4820" width="0" style="10" hidden="1" customWidth="1"/>
    <col min="4821" max="4821" width="11.85546875" style="10" bestFit="1" customWidth="1"/>
    <col min="4822" max="4822" width="10.42578125" style="10" bestFit="1" customWidth="1"/>
    <col min="4823" max="4827" width="0" style="10" hidden="1" customWidth="1"/>
    <col min="4828" max="4828" width="18.42578125" style="10" customWidth="1"/>
    <col min="4829" max="4829" width="0" style="10" hidden="1" customWidth="1"/>
    <col min="4830" max="4830" width="10.85546875" style="10" bestFit="1" customWidth="1"/>
    <col min="4831" max="4831" width="14" style="10" bestFit="1" customWidth="1"/>
    <col min="4832" max="4837" width="0" style="10" hidden="1" customWidth="1"/>
    <col min="4838" max="4838" width="23" style="10" bestFit="1" customWidth="1"/>
    <col min="4839" max="4839" width="0" style="10" hidden="1" customWidth="1"/>
    <col min="4840" max="4840" width="15.42578125" style="10" bestFit="1" customWidth="1"/>
    <col min="4841" max="4841" width="17.85546875" style="10" customWidth="1"/>
    <col min="4842" max="4842" width="0" style="10" hidden="1" customWidth="1"/>
    <col min="4843" max="4843" width="6.7109375" style="10" bestFit="1" customWidth="1"/>
    <col min="4844" max="4844" width="39.85546875" style="10" bestFit="1" customWidth="1"/>
    <col min="4845" max="4845" width="9.42578125" style="10" bestFit="1" customWidth="1"/>
    <col min="4846" max="4846" width="9.140625" style="10"/>
    <col min="4847" max="4847" width="9.140625" style="10" customWidth="1"/>
    <col min="4848" max="5060" width="9.140625" style="10"/>
    <col min="5061" max="5061" width="13.42578125" style="10" customWidth="1"/>
    <col min="5062" max="5062" width="9.85546875" style="10" customWidth="1"/>
    <col min="5063" max="5063" width="45" style="10" customWidth="1"/>
    <col min="5064" max="5064" width="53.85546875" style="10" customWidth="1"/>
    <col min="5065" max="5065" width="16.5703125" style="10" bestFit="1" customWidth="1"/>
    <col min="5066" max="5066" width="16.140625" style="10" customWidth="1"/>
    <col min="5067" max="5067" width="0" style="10" hidden="1" customWidth="1"/>
    <col min="5068" max="5068" width="10.85546875" style="10" customWidth="1"/>
    <col min="5069" max="5072" width="0" style="10" hidden="1" customWidth="1"/>
    <col min="5073" max="5073" width="11.85546875" style="10" bestFit="1" customWidth="1"/>
    <col min="5074" max="5074" width="0" style="10" hidden="1" customWidth="1"/>
    <col min="5075" max="5075" width="14.140625" style="10" bestFit="1" customWidth="1"/>
    <col min="5076" max="5076" width="0" style="10" hidden="1" customWidth="1"/>
    <col min="5077" max="5077" width="11.85546875" style="10" bestFit="1" customWidth="1"/>
    <col min="5078" max="5078" width="10.42578125" style="10" bestFit="1" customWidth="1"/>
    <col min="5079" max="5083" width="0" style="10" hidden="1" customWidth="1"/>
    <col min="5084" max="5084" width="18.42578125" style="10" customWidth="1"/>
    <col min="5085" max="5085" width="0" style="10" hidden="1" customWidth="1"/>
    <col min="5086" max="5086" width="10.85546875" style="10" bestFit="1" customWidth="1"/>
    <col min="5087" max="5087" width="14" style="10" bestFit="1" customWidth="1"/>
    <col min="5088" max="5093" width="0" style="10" hidden="1" customWidth="1"/>
    <col min="5094" max="5094" width="23" style="10" bestFit="1" customWidth="1"/>
    <col min="5095" max="5095" width="0" style="10" hidden="1" customWidth="1"/>
    <col min="5096" max="5096" width="15.42578125" style="10" bestFit="1" customWidth="1"/>
    <col min="5097" max="5097" width="17.85546875" style="10" customWidth="1"/>
    <col min="5098" max="5098" width="0" style="10" hidden="1" customWidth="1"/>
    <col min="5099" max="5099" width="6.7109375" style="10" bestFit="1" customWidth="1"/>
    <col min="5100" max="5100" width="39.85546875" style="10" bestFit="1" customWidth="1"/>
    <col min="5101" max="5101" width="9.42578125" style="10" bestFit="1" customWidth="1"/>
    <col min="5102" max="5102" width="9.140625" style="10"/>
    <col min="5103" max="5103" width="9.140625" style="10" customWidth="1"/>
    <col min="5104" max="5316" width="9.140625" style="10"/>
    <col min="5317" max="5317" width="13.42578125" style="10" customWidth="1"/>
    <col min="5318" max="5318" width="9.85546875" style="10" customWidth="1"/>
    <col min="5319" max="5319" width="45" style="10" customWidth="1"/>
    <col min="5320" max="5320" width="53.85546875" style="10" customWidth="1"/>
    <col min="5321" max="5321" width="16.5703125" style="10" bestFit="1" customWidth="1"/>
    <col min="5322" max="5322" width="16.140625" style="10" customWidth="1"/>
    <col min="5323" max="5323" width="0" style="10" hidden="1" customWidth="1"/>
    <col min="5324" max="5324" width="10.85546875" style="10" customWidth="1"/>
    <col min="5325" max="5328" width="0" style="10" hidden="1" customWidth="1"/>
    <col min="5329" max="5329" width="11.85546875" style="10" bestFit="1" customWidth="1"/>
    <col min="5330" max="5330" width="0" style="10" hidden="1" customWidth="1"/>
    <col min="5331" max="5331" width="14.140625" style="10" bestFit="1" customWidth="1"/>
    <col min="5332" max="5332" width="0" style="10" hidden="1" customWidth="1"/>
    <col min="5333" max="5333" width="11.85546875" style="10" bestFit="1" customWidth="1"/>
    <col min="5334" max="5334" width="10.42578125" style="10" bestFit="1" customWidth="1"/>
    <col min="5335" max="5339" width="0" style="10" hidden="1" customWidth="1"/>
    <col min="5340" max="5340" width="18.42578125" style="10" customWidth="1"/>
    <col min="5341" max="5341" width="0" style="10" hidden="1" customWidth="1"/>
    <col min="5342" max="5342" width="10.85546875" style="10" bestFit="1" customWidth="1"/>
    <col min="5343" max="5343" width="14" style="10" bestFit="1" customWidth="1"/>
    <col min="5344" max="5349" width="0" style="10" hidden="1" customWidth="1"/>
    <col min="5350" max="5350" width="23" style="10" bestFit="1" customWidth="1"/>
    <col min="5351" max="5351" width="0" style="10" hidden="1" customWidth="1"/>
    <col min="5352" max="5352" width="15.42578125" style="10" bestFit="1" customWidth="1"/>
    <col min="5353" max="5353" width="17.85546875" style="10" customWidth="1"/>
    <col min="5354" max="5354" width="0" style="10" hidden="1" customWidth="1"/>
    <col min="5355" max="5355" width="6.7109375" style="10" bestFit="1" customWidth="1"/>
    <col min="5356" max="5356" width="39.85546875" style="10" bestFit="1" customWidth="1"/>
    <col min="5357" max="5357" width="9.42578125" style="10" bestFit="1" customWidth="1"/>
    <col min="5358" max="5358" width="9.140625" style="10"/>
    <col min="5359" max="5359" width="9.140625" style="10" customWidth="1"/>
    <col min="5360" max="5572" width="9.140625" style="10"/>
    <col min="5573" max="5573" width="13.42578125" style="10" customWidth="1"/>
    <col min="5574" max="5574" width="9.85546875" style="10" customWidth="1"/>
    <col min="5575" max="5575" width="45" style="10" customWidth="1"/>
    <col min="5576" max="5576" width="53.85546875" style="10" customWidth="1"/>
    <col min="5577" max="5577" width="16.5703125" style="10" bestFit="1" customWidth="1"/>
    <col min="5578" max="5578" width="16.140625" style="10" customWidth="1"/>
    <col min="5579" max="5579" width="0" style="10" hidden="1" customWidth="1"/>
    <col min="5580" max="5580" width="10.85546875" style="10" customWidth="1"/>
    <col min="5581" max="5584" width="0" style="10" hidden="1" customWidth="1"/>
    <col min="5585" max="5585" width="11.85546875" style="10" bestFit="1" customWidth="1"/>
    <col min="5586" max="5586" width="0" style="10" hidden="1" customWidth="1"/>
    <col min="5587" max="5587" width="14.140625" style="10" bestFit="1" customWidth="1"/>
    <col min="5588" max="5588" width="0" style="10" hidden="1" customWidth="1"/>
    <col min="5589" max="5589" width="11.85546875" style="10" bestFit="1" customWidth="1"/>
    <col min="5590" max="5590" width="10.42578125" style="10" bestFit="1" customWidth="1"/>
    <col min="5591" max="5595" width="0" style="10" hidden="1" customWidth="1"/>
    <col min="5596" max="5596" width="18.42578125" style="10" customWidth="1"/>
    <col min="5597" max="5597" width="0" style="10" hidden="1" customWidth="1"/>
    <col min="5598" max="5598" width="10.85546875" style="10" bestFit="1" customWidth="1"/>
    <col min="5599" max="5599" width="14" style="10" bestFit="1" customWidth="1"/>
    <col min="5600" max="5605" width="0" style="10" hidden="1" customWidth="1"/>
    <col min="5606" max="5606" width="23" style="10" bestFit="1" customWidth="1"/>
    <col min="5607" max="5607" width="0" style="10" hidden="1" customWidth="1"/>
    <col min="5608" max="5608" width="15.42578125" style="10" bestFit="1" customWidth="1"/>
    <col min="5609" max="5609" width="17.85546875" style="10" customWidth="1"/>
    <col min="5610" max="5610" width="0" style="10" hidden="1" customWidth="1"/>
    <col min="5611" max="5611" width="6.7109375" style="10" bestFit="1" customWidth="1"/>
    <col min="5612" max="5612" width="39.85546875" style="10" bestFit="1" customWidth="1"/>
    <col min="5613" max="5613" width="9.42578125" style="10" bestFit="1" customWidth="1"/>
    <col min="5614" max="5614" width="9.140625" style="10"/>
    <col min="5615" max="5615" width="9.140625" style="10" customWidth="1"/>
    <col min="5616" max="5828" width="9.140625" style="10"/>
    <col min="5829" max="5829" width="13.42578125" style="10" customWidth="1"/>
    <col min="5830" max="5830" width="9.85546875" style="10" customWidth="1"/>
    <col min="5831" max="5831" width="45" style="10" customWidth="1"/>
    <col min="5832" max="5832" width="53.85546875" style="10" customWidth="1"/>
    <col min="5833" max="5833" width="16.5703125" style="10" bestFit="1" customWidth="1"/>
    <col min="5834" max="5834" width="16.140625" style="10" customWidth="1"/>
    <col min="5835" max="5835" width="0" style="10" hidden="1" customWidth="1"/>
    <col min="5836" max="5836" width="10.85546875" style="10" customWidth="1"/>
    <col min="5837" max="5840" width="0" style="10" hidden="1" customWidth="1"/>
    <col min="5841" max="5841" width="11.85546875" style="10" bestFit="1" customWidth="1"/>
    <col min="5842" max="5842" width="0" style="10" hidden="1" customWidth="1"/>
    <col min="5843" max="5843" width="14.140625" style="10" bestFit="1" customWidth="1"/>
    <col min="5844" max="5844" width="0" style="10" hidden="1" customWidth="1"/>
    <col min="5845" max="5845" width="11.85546875" style="10" bestFit="1" customWidth="1"/>
    <col min="5846" max="5846" width="10.42578125" style="10" bestFit="1" customWidth="1"/>
    <col min="5847" max="5851" width="0" style="10" hidden="1" customWidth="1"/>
    <col min="5852" max="5852" width="18.42578125" style="10" customWidth="1"/>
    <col min="5853" max="5853" width="0" style="10" hidden="1" customWidth="1"/>
    <col min="5854" max="5854" width="10.85546875" style="10" bestFit="1" customWidth="1"/>
    <col min="5855" max="5855" width="14" style="10" bestFit="1" customWidth="1"/>
    <col min="5856" max="5861" width="0" style="10" hidden="1" customWidth="1"/>
    <col min="5862" max="5862" width="23" style="10" bestFit="1" customWidth="1"/>
    <col min="5863" max="5863" width="0" style="10" hidden="1" customWidth="1"/>
    <col min="5864" max="5864" width="15.42578125" style="10" bestFit="1" customWidth="1"/>
    <col min="5865" max="5865" width="17.85546875" style="10" customWidth="1"/>
    <col min="5866" max="5866" width="0" style="10" hidden="1" customWidth="1"/>
    <col min="5867" max="5867" width="6.7109375" style="10" bestFit="1" customWidth="1"/>
    <col min="5868" max="5868" width="39.85546875" style="10" bestFit="1" customWidth="1"/>
    <col min="5869" max="5869" width="9.42578125" style="10" bestFit="1" customWidth="1"/>
    <col min="5870" max="5870" width="9.140625" style="10"/>
    <col min="5871" max="5871" width="9.140625" style="10" customWidth="1"/>
    <col min="5872" max="6084" width="9.140625" style="10"/>
    <col min="6085" max="6085" width="13.42578125" style="10" customWidth="1"/>
    <col min="6086" max="6086" width="9.85546875" style="10" customWidth="1"/>
    <col min="6087" max="6087" width="45" style="10" customWidth="1"/>
    <col min="6088" max="6088" width="53.85546875" style="10" customWidth="1"/>
    <col min="6089" max="6089" width="16.5703125" style="10" bestFit="1" customWidth="1"/>
    <col min="6090" max="6090" width="16.140625" style="10" customWidth="1"/>
    <col min="6091" max="6091" width="0" style="10" hidden="1" customWidth="1"/>
    <col min="6092" max="6092" width="10.85546875" style="10" customWidth="1"/>
    <col min="6093" max="6096" width="0" style="10" hidden="1" customWidth="1"/>
    <col min="6097" max="6097" width="11.85546875" style="10" bestFit="1" customWidth="1"/>
    <col min="6098" max="6098" width="0" style="10" hidden="1" customWidth="1"/>
    <col min="6099" max="6099" width="14.140625" style="10" bestFit="1" customWidth="1"/>
    <col min="6100" max="6100" width="0" style="10" hidden="1" customWidth="1"/>
    <col min="6101" max="6101" width="11.85546875" style="10" bestFit="1" customWidth="1"/>
    <col min="6102" max="6102" width="10.42578125" style="10" bestFit="1" customWidth="1"/>
    <col min="6103" max="6107" width="0" style="10" hidden="1" customWidth="1"/>
    <col min="6108" max="6108" width="18.42578125" style="10" customWidth="1"/>
    <col min="6109" max="6109" width="0" style="10" hidden="1" customWidth="1"/>
    <col min="6110" max="6110" width="10.85546875" style="10" bestFit="1" customWidth="1"/>
    <col min="6111" max="6111" width="14" style="10" bestFit="1" customWidth="1"/>
    <col min="6112" max="6117" width="0" style="10" hidden="1" customWidth="1"/>
    <col min="6118" max="6118" width="23" style="10" bestFit="1" customWidth="1"/>
    <col min="6119" max="6119" width="0" style="10" hidden="1" customWidth="1"/>
    <col min="6120" max="6120" width="15.42578125" style="10" bestFit="1" customWidth="1"/>
    <col min="6121" max="6121" width="17.85546875" style="10" customWidth="1"/>
    <col min="6122" max="6122" width="0" style="10" hidden="1" customWidth="1"/>
    <col min="6123" max="6123" width="6.7109375" style="10" bestFit="1" customWidth="1"/>
    <col min="6124" max="6124" width="39.85546875" style="10" bestFit="1" customWidth="1"/>
    <col min="6125" max="6125" width="9.42578125" style="10" bestFit="1" customWidth="1"/>
    <col min="6126" max="6126" width="9.140625" style="10"/>
    <col min="6127" max="6127" width="9.140625" style="10" customWidth="1"/>
    <col min="6128" max="6340" width="9.140625" style="10"/>
    <col min="6341" max="6341" width="13.42578125" style="10" customWidth="1"/>
    <col min="6342" max="6342" width="9.85546875" style="10" customWidth="1"/>
    <col min="6343" max="6343" width="45" style="10" customWidth="1"/>
    <col min="6344" max="6344" width="53.85546875" style="10" customWidth="1"/>
    <col min="6345" max="6345" width="16.5703125" style="10" bestFit="1" customWidth="1"/>
    <col min="6346" max="6346" width="16.140625" style="10" customWidth="1"/>
    <col min="6347" max="6347" width="0" style="10" hidden="1" customWidth="1"/>
    <col min="6348" max="6348" width="10.85546875" style="10" customWidth="1"/>
    <col min="6349" max="6352" width="0" style="10" hidden="1" customWidth="1"/>
    <col min="6353" max="6353" width="11.85546875" style="10" bestFit="1" customWidth="1"/>
    <col min="6354" max="6354" width="0" style="10" hidden="1" customWidth="1"/>
    <col min="6355" max="6355" width="14.140625" style="10" bestFit="1" customWidth="1"/>
    <col min="6356" max="6356" width="0" style="10" hidden="1" customWidth="1"/>
    <col min="6357" max="6357" width="11.85546875" style="10" bestFit="1" customWidth="1"/>
    <col min="6358" max="6358" width="10.42578125" style="10" bestFit="1" customWidth="1"/>
    <col min="6359" max="6363" width="0" style="10" hidden="1" customWidth="1"/>
    <col min="6364" max="6364" width="18.42578125" style="10" customWidth="1"/>
    <col min="6365" max="6365" width="0" style="10" hidden="1" customWidth="1"/>
    <col min="6366" max="6366" width="10.85546875" style="10" bestFit="1" customWidth="1"/>
    <col min="6367" max="6367" width="14" style="10" bestFit="1" customWidth="1"/>
    <col min="6368" max="6373" width="0" style="10" hidden="1" customWidth="1"/>
    <col min="6374" max="6374" width="23" style="10" bestFit="1" customWidth="1"/>
    <col min="6375" max="6375" width="0" style="10" hidden="1" customWidth="1"/>
    <col min="6376" max="6376" width="15.42578125" style="10" bestFit="1" customWidth="1"/>
    <col min="6377" max="6377" width="17.85546875" style="10" customWidth="1"/>
    <col min="6378" max="6378" width="0" style="10" hidden="1" customWidth="1"/>
    <col min="6379" max="6379" width="6.7109375" style="10" bestFit="1" customWidth="1"/>
    <col min="6380" max="6380" width="39.85546875" style="10" bestFit="1" customWidth="1"/>
    <col min="6381" max="6381" width="9.42578125" style="10" bestFit="1" customWidth="1"/>
    <col min="6382" max="6382" width="9.140625" style="10"/>
    <col min="6383" max="6383" width="9.140625" style="10" customWidth="1"/>
    <col min="6384" max="6596" width="9.140625" style="10"/>
    <col min="6597" max="6597" width="13.42578125" style="10" customWidth="1"/>
    <col min="6598" max="6598" width="9.85546875" style="10" customWidth="1"/>
    <col min="6599" max="6599" width="45" style="10" customWidth="1"/>
    <col min="6600" max="6600" width="53.85546875" style="10" customWidth="1"/>
    <col min="6601" max="6601" width="16.5703125" style="10" bestFit="1" customWidth="1"/>
    <col min="6602" max="6602" width="16.140625" style="10" customWidth="1"/>
    <col min="6603" max="6603" width="0" style="10" hidden="1" customWidth="1"/>
    <col min="6604" max="6604" width="10.85546875" style="10" customWidth="1"/>
    <col min="6605" max="6608" width="0" style="10" hidden="1" customWidth="1"/>
    <col min="6609" max="6609" width="11.85546875" style="10" bestFit="1" customWidth="1"/>
    <col min="6610" max="6610" width="0" style="10" hidden="1" customWidth="1"/>
    <col min="6611" max="6611" width="14.140625" style="10" bestFit="1" customWidth="1"/>
    <col min="6612" max="6612" width="0" style="10" hidden="1" customWidth="1"/>
    <col min="6613" max="6613" width="11.85546875" style="10" bestFit="1" customWidth="1"/>
    <col min="6614" max="6614" width="10.42578125" style="10" bestFit="1" customWidth="1"/>
    <col min="6615" max="6619" width="0" style="10" hidden="1" customWidth="1"/>
    <col min="6620" max="6620" width="18.42578125" style="10" customWidth="1"/>
    <col min="6621" max="6621" width="0" style="10" hidden="1" customWidth="1"/>
    <col min="6622" max="6622" width="10.85546875" style="10" bestFit="1" customWidth="1"/>
    <col min="6623" max="6623" width="14" style="10" bestFit="1" customWidth="1"/>
    <col min="6624" max="6629" width="0" style="10" hidden="1" customWidth="1"/>
    <col min="6630" max="6630" width="23" style="10" bestFit="1" customWidth="1"/>
    <col min="6631" max="6631" width="0" style="10" hidden="1" customWidth="1"/>
    <col min="6632" max="6632" width="15.42578125" style="10" bestFit="1" customWidth="1"/>
    <col min="6633" max="6633" width="17.85546875" style="10" customWidth="1"/>
    <col min="6634" max="6634" width="0" style="10" hidden="1" customWidth="1"/>
    <col min="6635" max="6635" width="6.7109375" style="10" bestFit="1" customWidth="1"/>
    <col min="6636" max="6636" width="39.85546875" style="10" bestFit="1" customWidth="1"/>
    <col min="6637" max="6637" width="9.42578125" style="10" bestFit="1" customWidth="1"/>
    <col min="6638" max="6638" width="9.140625" style="10"/>
    <col min="6639" max="6639" width="9.140625" style="10" customWidth="1"/>
    <col min="6640" max="6852" width="9.140625" style="10"/>
    <col min="6853" max="6853" width="13.42578125" style="10" customWidth="1"/>
    <col min="6854" max="6854" width="9.85546875" style="10" customWidth="1"/>
    <col min="6855" max="6855" width="45" style="10" customWidth="1"/>
    <col min="6856" max="6856" width="53.85546875" style="10" customWidth="1"/>
    <col min="6857" max="6857" width="16.5703125" style="10" bestFit="1" customWidth="1"/>
    <col min="6858" max="6858" width="16.140625" style="10" customWidth="1"/>
    <col min="6859" max="6859" width="0" style="10" hidden="1" customWidth="1"/>
    <col min="6860" max="6860" width="10.85546875" style="10" customWidth="1"/>
    <col min="6861" max="6864" width="0" style="10" hidden="1" customWidth="1"/>
    <col min="6865" max="6865" width="11.85546875" style="10" bestFit="1" customWidth="1"/>
    <col min="6866" max="6866" width="0" style="10" hidden="1" customWidth="1"/>
    <col min="6867" max="6867" width="14.140625" style="10" bestFit="1" customWidth="1"/>
    <col min="6868" max="6868" width="0" style="10" hidden="1" customWidth="1"/>
    <col min="6869" max="6869" width="11.85546875" style="10" bestFit="1" customWidth="1"/>
    <col min="6870" max="6870" width="10.42578125" style="10" bestFit="1" customWidth="1"/>
    <col min="6871" max="6875" width="0" style="10" hidden="1" customWidth="1"/>
    <col min="6876" max="6876" width="18.42578125" style="10" customWidth="1"/>
    <col min="6877" max="6877" width="0" style="10" hidden="1" customWidth="1"/>
    <col min="6878" max="6878" width="10.85546875" style="10" bestFit="1" customWidth="1"/>
    <col min="6879" max="6879" width="14" style="10" bestFit="1" customWidth="1"/>
    <col min="6880" max="6885" width="0" style="10" hidden="1" customWidth="1"/>
    <col min="6886" max="6886" width="23" style="10" bestFit="1" customWidth="1"/>
    <col min="6887" max="6887" width="0" style="10" hidden="1" customWidth="1"/>
    <col min="6888" max="6888" width="15.42578125" style="10" bestFit="1" customWidth="1"/>
    <col min="6889" max="6889" width="17.85546875" style="10" customWidth="1"/>
    <col min="6890" max="6890" width="0" style="10" hidden="1" customWidth="1"/>
    <col min="6891" max="6891" width="6.7109375" style="10" bestFit="1" customWidth="1"/>
    <col min="6892" max="6892" width="39.85546875" style="10" bestFit="1" customWidth="1"/>
    <col min="6893" max="6893" width="9.42578125" style="10" bestFit="1" customWidth="1"/>
    <col min="6894" max="6894" width="9.140625" style="10"/>
    <col min="6895" max="6895" width="9.140625" style="10" customWidth="1"/>
    <col min="6896" max="7108" width="9.140625" style="10"/>
    <col min="7109" max="7109" width="13.42578125" style="10" customWidth="1"/>
    <col min="7110" max="7110" width="9.85546875" style="10" customWidth="1"/>
    <col min="7111" max="7111" width="45" style="10" customWidth="1"/>
    <col min="7112" max="7112" width="53.85546875" style="10" customWidth="1"/>
    <col min="7113" max="7113" width="16.5703125" style="10" bestFit="1" customWidth="1"/>
    <col min="7114" max="7114" width="16.140625" style="10" customWidth="1"/>
    <col min="7115" max="7115" width="0" style="10" hidden="1" customWidth="1"/>
    <col min="7116" max="7116" width="10.85546875" style="10" customWidth="1"/>
    <col min="7117" max="7120" width="0" style="10" hidden="1" customWidth="1"/>
    <col min="7121" max="7121" width="11.85546875" style="10" bestFit="1" customWidth="1"/>
    <col min="7122" max="7122" width="0" style="10" hidden="1" customWidth="1"/>
    <col min="7123" max="7123" width="14.140625" style="10" bestFit="1" customWidth="1"/>
    <col min="7124" max="7124" width="0" style="10" hidden="1" customWidth="1"/>
    <col min="7125" max="7125" width="11.85546875" style="10" bestFit="1" customWidth="1"/>
    <col min="7126" max="7126" width="10.42578125" style="10" bestFit="1" customWidth="1"/>
    <col min="7127" max="7131" width="0" style="10" hidden="1" customWidth="1"/>
    <col min="7132" max="7132" width="18.42578125" style="10" customWidth="1"/>
    <col min="7133" max="7133" width="0" style="10" hidden="1" customWidth="1"/>
    <col min="7134" max="7134" width="10.85546875" style="10" bestFit="1" customWidth="1"/>
    <col min="7135" max="7135" width="14" style="10" bestFit="1" customWidth="1"/>
    <col min="7136" max="7141" width="0" style="10" hidden="1" customWidth="1"/>
    <col min="7142" max="7142" width="23" style="10" bestFit="1" customWidth="1"/>
    <col min="7143" max="7143" width="0" style="10" hidden="1" customWidth="1"/>
    <col min="7144" max="7144" width="15.42578125" style="10" bestFit="1" customWidth="1"/>
    <col min="7145" max="7145" width="17.85546875" style="10" customWidth="1"/>
    <col min="7146" max="7146" width="0" style="10" hidden="1" customWidth="1"/>
    <col min="7147" max="7147" width="6.7109375" style="10" bestFit="1" customWidth="1"/>
    <col min="7148" max="7148" width="39.85546875" style="10" bestFit="1" customWidth="1"/>
    <col min="7149" max="7149" width="9.42578125" style="10" bestFit="1" customWidth="1"/>
    <col min="7150" max="7150" width="9.140625" style="10"/>
    <col min="7151" max="7151" width="9.140625" style="10" customWidth="1"/>
    <col min="7152" max="7364" width="9.140625" style="10"/>
    <col min="7365" max="7365" width="13.42578125" style="10" customWidth="1"/>
    <col min="7366" max="7366" width="9.85546875" style="10" customWidth="1"/>
    <col min="7367" max="7367" width="45" style="10" customWidth="1"/>
    <col min="7368" max="7368" width="53.85546875" style="10" customWidth="1"/>
    <col min="7369" max="7369" width="16.5703125" style="10" bestFit="1" customWidth="1"/>
    <col min="7370" max="7370" width="16.140625" style="10" customWidth="1"/>
    <col min="7371" max="7371" width="0" style="10" hidden="1" customWidth="1"/>
    <col min="7372" max="7372" width="10.85546875" style="10" customWidth="1"/>
    <col min="7373" max="7376" width="0" style="10" hidden="1" customWidth="1"/>
    <col min="7377" max="7377" width="11.85546875" style="10" bestFit="1" customWidth="1"/>
    <col min="7378" max="7378" width="0" style="10" hidden="1" customWidth="1"/>
    <col min="7379" max="7379" width="14.140625" style="10" bestFit="1" customWidth="1"/>
    <col min="7380" max="7380" width="0" style="10" hidden="1" customWidth="1"/>
    <col min="7381" max="7381" width="11.85546875" style="10" bestFit="1" customWidth="1"/>
    <col min="7382" max="7382" width="10.42578125" style="10" bestFit="1" customWidth="1"/>
    <col min="7383" max="7387" width="0" style="10" hidden="1" customWidth="1"/>
    <col min="7388" max="7388" width="18.42578125" style="10" customWidth="1"/>
    <col min="7389" max="7389" width="0" style="10" hidden="1" customWidth="1"/>
    <col min="7390" max="7390" width="10.85546875" style="10" bestFit="1" customWidth="1"/>
    <col min="7391" max="7391" width="14" style="10" bestFit="1" customWidth="1"/>
    <col min="7392" max="7397" width="0" style="10" hidden="1" customWidth="1"/>
    <col min="7398" max="7398" width="23" style="10" bestFit="1" customWidth="1"/>
    <col min="7399" max="7399" width="0" style="10" hidden="1" customWidth="1"/>
    <col min="7400" max="7400" width="15.42578125" style="10" bestFit="1" customWidth="1"/>
    <col min="7401" max="7401" width="17.85546875" style="10" customWidth="1"/>
    <col min="7402" max="7402" width="0" style="10" hidden="1" customWidth="1"/>
    <col min="7403" max="7403" width="6.7109375" style="10" bestFit="1" customWidth="1"/>
    <col min="7404" max="7404" width="39.85546875" style="10" bestFit="1" customWidth="1"/>
    <col min="7405" max="7405" width="9.42578125" style="10" bestFit="1" customWidth="1"/>
    <col min="7406" max="7406" width="9.140625" style="10"/>
    <col min="7407" max="7407" width="9.140625" style="10" customWidth="1"/>
    <col min="7408" max="7620" width="9.140625" style="10"/>
    <col min="7621" max="7621" width="13.42578125" style="10" customWidth="1"/>
    <col min="7622" max="7622" width="9.85546875" style="10" customWidth="1"/>
    <col min="7623" max="7623" width="45" style="10" customWidth="1"/>
    <col min="7624" max="7624" width="53.85546875" style="10" customWidth="1"/>
    <col min="7625" max="7625" width="16.5703125" style="10" bestFit="1" customWidth="1"/>
    <col min="7626" max="7626" width="16.140625" style="10" customWidth="1"/>
    <col min="7627" max="7627" width="0" style="10" hidden="1" customWidth="1"/>
    <col min="7628" max="7628" width="10.85546875" style="10" customWidth="1"/>
    <col min="7629" max="7632" width="0" style="10" hidden="1" customWidth="1"/>
    <col min="7633" max="7633" width="11.85546875" style="10" bestFit="1" customWidth="1"/>
    <col min="7634" max="7634" width="0" style="10" hidden="1" customWidth="1"/>
    <col min="7635" max="7635" width="14.140625" style="10" bestFit="1" customWidth="1"/>
    <col min="7636" max="7636" width="0" style="10" hidden="1" customWidth="1"/>
    <col min="7637" max="7637" width="11.85546875" style="10" bestFit="1" customWidth="1"/>
    <col min="7638" max="7638" width="10.42578125" style="10" bestFit="1" customWidth="1"/>
    <col min="7639" max="7643" width="0" style="10" hidden="1" customWidth="1"/>
    <col min="7644" max="7644" width="18.42578125" style="10" customWidth="1"/>
    <col min="7645" max="7645" width="0" style="10" hidden="1" customWidth="1"/>
    <col min="7646" max="7646" width="10.85546875" style="10" bestFit="1" customWidth="1"/>
    <col min="7647" max="7647" width="14" style="10" bestFit="1" customWidth="1"/>
    <col min="7648" max="7653" width="0" style="10" hidden="1" customWidth="1"/>
    <col min="7654" max="7654" width="23" style="10" bestFit="1" customWidth="1"/>
    <col min="7655" max="7655" width="0" style="10" hidden="1" customWidth="1"/>
    <col min="7656" max="7656" width="15.42578125" style="10" bestFit="1" customWidth="1"/>
    <col min="7657" max="7657" width="17.85546875" style="10" customWidth="1"/>
    <col min="7658" max="7658" width="0" style="10" hidden="1" customWidth="1"/>
    <col min="7659" max="7659" width="6.7109375" style="10" bestFit="1" customWidth="1"/>
    <col min="7660" max="7660" width="39.85546875" style="10" bestFit="1" customWidth="1"/>
    <col min="7661" max="7661" width="9.42578125" style="10" bestFit="1" customWidth="1"/>
    <col min="7662" max="7662" width="9.140625" style="10"/>
    <col min="7663" max="7663" width="9.140625" style="10" customWidth="1"/>
    <col min="7664" max="7876" width="9.140625" style="10"/>
    <col min="7877" max="7877" width="13.42578125" style="10" customWidth="1"/>
    <col min="7878" max="7878" width="9.85546875" style="10" customWidth="1"/>
    <col min="7879" max="7879" width="45" style="10" customWidth="1"/>
    <col min="7880" max="7880" width="53.85546875" style="10" customWidth="1"/>
    <col min="7881" max="7881" width="16.5703125" style="10" bestFit="1" customWidth="1"/>
    <col min="7882" max="7882" width="16.140625" style="10" customWidth="1"/>
    <col min="7883" max="7883" width="0" style="10" hidden="1" customWidth="1"/>
    <col min="7884" max="7884" width="10.85546875" style="10" customWidth="1"/>
    <col min="7885" max="7888" width="0" style="10" hidden="1" customWidth="1"/>
    <col min="7889" max="7889" width="11.85546875" style="10" bestFit="1" customWidth="1"/>
    <col min="7890" max="7890" width="0" style="10" hidden="1" customWidth="1"/>
    <col min="7891" max="7891" width="14.140625" style="10" bestFit="1" customWidth="1"/>
    <col min="7892" max="7892" width="0" style="10" hidden="1" customWidth="1"/>
    <col min="7893" max="7893" width="11.85546875" style="10" bestFit="1" customWidth="1"/>
    <col min="7894" max="7894" width="10.42578125" style="10" bestFit="1" customWidth="1"/>
    <col min="7895" max="7899" width="0" style="10" hidden="1" customWidth="1"/>
    <col min="7900" max="7900" width="18.42578125" style="10" customWidth="1"/>
    <col min="7901" max="7901" width="0" style="10" hidden="1" customWidth="1"/>
    <col min="7902" max="7902" width="10.85546875" style="10" bestFit="1" customWidth="1"/>
    <col min="7903" max="7903" width="14" style="10" bestFit="1" customWidth="1"/>
    <col min="7904" max="7909" width="0" style="10" hidden="1" customWidth="1"/>
    <col min="7910" max="7910" width="23" style="10" bestFit="1" customWidth="1"/>
    <col min="7911" max="7911" width="0" style="10" hidden="1" customWidth="1"/>
    <col min="7912" max="7912" width="15.42578125" style="10" bestFit="1" customWidth="1"/>
    <col min="7913" max="7913" width="17.85546875" style="10" customWidth="1"/>
    <col min="7914" max="7914" width="0" style="10" hidden="1" customWidth="1"/>
    <col min="7915" max="7915" width="6.7109375" style="10" bestFit="1" customWidth="1"/>
    <col min="7916" max="7916" width="39.85546875" style="10" bestFit="1" customWidth="1"/>
    <col min="7917" max="7917" width="9.42578125" style="10" bestFit="1" customWidth="1"/>
    <col min="7918" max="7918" width="9.140625" style="10"/>
    <col min="7919" max="7919" width="9.140625" style="10" customWidth="1"/>
    <col min="7920" max="8132" width="9.140625" style="10"/>
    <col min="8133" max="8133" width="13.42578125" style="10" customWidth="1"/>
    <col min="8134" max="8134" width="9.85546875" style="10" customWidth="1"/>
    <col min="8135" max="8135" width="45" style="10" customWidth="1"/>
    <col min="8136" max="8136" width="53.85546875" style="10" customWidth="1"/>
    <col min="8137" max="8137" width="16.5703125" style="10" bestFit="1" customWidth="1"/>
    <col min="8138" max="8138" width="16.140625" style="10" customWidth="1"/>
    <col min="8139" max="8139" width="0" style="10" hidden="1" customWidth="1"/>
    <col min="8140" max="8140" width="10.85546875" style="10" customWidth="1"/>
    <col min="8141" max="8144" width="0" style="10" hidden="1" customWidth="1"/>
    <col min="8145" max="8145" width="11.85546875" style="10" bestFit="1" customWidth="1"/>
    <col min="8146" max="8146" width="0" style="10" hidden="1" customWidth="1"/>
    <col min="8147" max="8147" width="14.140625" style="10" bestFit="1" customWidth="1"/>
    <col min="8148" max="8148" width="0" style="10" hidden="1" customWidth="1"/>
    <col min="8149" max="8149" width="11.85546875" style="10" bestFit="1" customWidth="1"/>
    <col min="8150" max="8150" width="10.42578125" style="10" bestFit="1" customWidth="1"/>
    <col min="8151" max="8155" width="0" style="10" hidden="1" customWidth="1"/>
    <col min="8156" max="8156" width="18.42578125" style="10" customWidth="1"/>
    <col min="8157" max="8157" width="0" style="10" hidden="1" customWidth="1"/>
    <col min="8158" max="8158" width="10.85546875" style="10" bestFit="1" customWidth="1"/>
    <col min="8159" max="8159" width="14" style="10" bestFit="1" customWidth="1"/>
    <col min="8160" max="8165" width="0" style="10" hidden="1" customWidth="1"/>
    <col min="8166" max="8166" width="23" style="10" bestFit="1" customWidth="1"/>
    <col min="8167" max="8167" width="0" style="10" hidden="1" customWidth="1"/>
    <col min="8168" max="8168" width="15.42578125" style="10" bestFit="1" customWidth="1"/>
    <col min="8169" max="8169" width="17.85546875" style="10" customWidth="1"/>
    <col min="8170" max="8170" width="0" style="10" hidden="1" customWidth="1"/>
    <col min="8171" max="8171" width="6.7109375" style="10" bestFit="1" customWidth="1"/>
    <col min="8172" max="8172" width="39.85546875" style="10" bestFit="1" customWidth="1"/>
    <col min="8173" max="8173" width="9.42578125" style="10" bestFit="1" customWidth="1"/>
    <col min="8174" max="8174" width="9.140625" style="10"/>
    <col min="8175" max="8175" width="9.140625" style="10" customWidth="1"/>
    <col min="8176" max="8388" width="9.140625" style="10"/>
    <col min="8389" max="8389" width="13.42578125" style="10" customWidth="1"/>
    <col min="8390" max="8390" width="9.85546875" style="10" customWidth="1"/>
    <col min="8391" max="8391" width="45" style="10" customWidth="1"/>
    <col min="8392" max="8392" width="53.85546875" style="10" customWidth="1"/>
    <col min="8393" max="8393" width="16.5703125" style="10" bestFit="1" customWidth="1"/>
    <col min="8394" max="8394" width="16.140625" style="10" customWidth="1"/>
    <col min="8395" max="8395" width="0" style="10" hidden="1" customWidth="1"/>
    <col min="8396" max="8396" width="10.85546875" style="10" customWidth="1"/>
    <col min="8397" max="8400" width="0" style="10" hidden="1" customWidth="1"/>
    <col min="8401" max="8401" width="11.85546875" style="10" bestFit="1" customWidth="1"/>
    <col min="8402" max="8402" width="0" style="10" hidden="1" customWidth="1"/>
    <col min="8403" max="8403" width="14.140625" style="10" bestFit="1" customWidth="1"/>
    <col min="8404" max="8404" width="0" style="10" hidden="1" customWidth="1"/>
    <col min="8405" max="8405" width="11.85546875" style="10" bestFit="1" customWidth="1"/>
    <col min="8406" max="8406" width="10.42578125" style="10" bestFit="1" customWidth="1"/>
    <col min="8407" max="8411" width="0" style="10" hidden="1" customWidth="1"/>
    <col min="8412" max="8412" width="18.42578125" style="10" customWidth="1"/>
    <col min="8413" max="8413" width="0" style="10" hidden="1" customWidth="1"/>
    <col min="8414" max="8414" width="10.85546875" style="10" bestFit="1" customWidth="1"/>
    <col min="8415" max="8415" width="14" style="10" bestFit="1" customWidth="1"/>
    <col min="8416" max="8421" width="0" style="10" hidden="1" customWidth="1"/>
    <col min="8422" max="8422" width="23" style="10" bestFit="1" customWidth="1"/>
    <col min="8423" max="8423" width="0" style="10" hidden="1" customWidth="1"/>
    <col min="8424" max="8424" width="15.42578125" style="10" bestFit="1" customWidth="1"/>
    <col min="8425" max="8425" width="17.85546875" style="10" customWidth="1"/>
    <col min="8426" max="8426" width="0" style="10" hidden="1" customWidth="1"/>
    <col min="8427" max="8427" width="6.7109375" style="10" bestFit="1" customWidth="1"/>
    <col min="8428" max="8428" width="39.85546875" style="10" bestFit="1" customWidth="1"/>
    <col min="8429" max="8429" width="9.42578125" style="10" bestFit="1" customWidth="1"/>
    <col min="8430" max="8430" width="9.140625" style="10"/>
    <col min="8431" max="8431" width="9.140625" style="10" customWidth="1"/>
    <col min="8432" max="8644" width="9.140625" style="10"/>
    <col min="8645" max="8645" width="13.42578125" style="10" customWidth="1"/>
    <col min="8646" max="8646" width="9.85546875" style="10" customWidth="1"/>
    <col min="8647" max="8647" width="45" style="10" customWidth="1"/>
    <col min="8648" max="8648" width="53.85546875" style="10" customWidth="1"/>
    <col min="8649" max="8649" width="16.5703125" style="10" bestFit="1" customWidth="1"/>
    <col min="8650" max="8650" width="16.140625" style="10" customWidth="1"/>
    <col min="8651" max="8651" width="0" style="10" hidden="1" customWidth="1"/>
    <col min="8652" max="8652" width="10.85546875" style="10" customWidth="1"/>
    <col min="8653" max="8656" width="0" style="10" hidden="1" customWidth="1"/>
    <col min="8657" max="8657" width="11.85546875" style="10" bestFit="1" customWidth="1"/>
    <col min="8658" max="8658" width="0" style="10" hidden="1" customWidth="1"/>
    <col min="8659" max="8659" width="14.140625" style="10" bestFit="1" customWidth="1"/>
    <col min="8660" max="8660" width="0" style="10" hidden="1" customWidth="1"/>
    <col min="8661" max="8661" width="11.85546875" style="10" bestFit="1" customWidth="1"/>
    <col min="8662" max="8662" width="10.42578125" style="10" bestFit="1" customWidth="1"/>
    <col min="8663" max="8667" width="0" style="10" hidden="1" customWidth="1"/>
    <col min="8668" max="8668" width="18.42578125" style="10" customWidth="1"/>
    <col min="8669" max="8669" width="0" style="10" hidden="1" customWidth="1"/>
    <col min="8670" max="8670" width="10.85546875" style="10" bestFit="1" customWidth="1"/>
    <col min="8671" max="8671" width="14" style="10" bestFit="1" customWidth="1"/>
    <col min="8672" max="8677" width="0" style="10" hidden="1" customWidth="1"/>
    <col min="8678" max="8678" width="23" style="10" bestFit="1" customWidth="1"/>
    <col min="8679" max="8679" width="0" style="10" hidden="1" customWidth="1"/>
    <col min="8680" max="8680" width="15.42578125" style="10" bestFit="1" customWidth="1"/>
    <col min="8681" max="8681" width="17.85546875" style="10" customWidth="1"/>
    <col min="8682" max="8682" width="0" style="10" hidden="1" customWidth="1"/>
    <col min="8683" max="8683" width="6.7109375" style="10" bestFit="1" customWidth="1"/>
    <col min="8684" max="8684" width="39.85546875" style="10" bestFit="1" customWidth="1"/>
    <col min="8685" max="8685" width="9.42578125" style="10" bestFit="1" customWidth="1"/>
    <col min="8686" max="8686" width="9.140625" style="10"/>
    <col min="8687" max="8687" width="9.140625" style="10" customWidth="1"/>
    <col min="8688" max="8900" width="9.140625" style="10"/>
    <col min="8901" max="8901" width="13.42578125" style="10" customWidth="1"/>
    <col min="8902" max="8902" width="9.85546875" style="10" customWidth="1"/>
    <col min="8903" max="8903" width="45" style="10" customWidth="1"/>
    <col min="8904" max="8904" width="53.85546875" style="10" customWidth="1"/>
    <col min="8905" max="8905" width="16.5703125" style="10" bestFit="1" customWidth="1"/>
    <col min="8906" max="8906" width="16.140625" style="10" customWidth="1"/>
    <col min="8907" max="8907" width="0" style="10" hidden="1" customWidth="1"/>
    <col min="8908" max="8908" width="10.85546875" style="10" customWidth="1"/>
    <col min="8909" max="8912" width="0" style="10" hidden="1" customWidth="1"/>
    <col min="8913" max="8913" width="11.85546875" style="10" bestFit="1" customWidth="1"/>
    <col min="8914" max="8914" width="0" style="10" hidden="1" customWidth="1"/>
    <col min="8915" max="8915" width="14.140625" style="10" bestFit="1" customWidth="1"/>
    <col min="8916" max="8916" width="0" style="10" hidden="1" customWidth="1"/>
    <col min="8917" max="8917" width="11.85546875" style="10" bestFit="1" customWidth="1"/>
    <col min="8918" max="8918" width="10.42578125" style="10" bestFit="1" customWidth="1"/>
    <col min="8919" max="8923" width="0" style="10" hidden="1" customWidth="1"/>
    <col min="8924" max="8924" width="18.42578125" style="10" customWidth="1"/>
    <col min="8925" max="8925" width="0" style="10" hidden="1" customWidth="1"/>
    <col min="8926" max="8926" width="10.85546875" style="10" bestFit="1" customWidth="1"/>
    <col min="8927" max="8927" width="14" style="10" bestFit="1" customWidth="1"/>
    <col min="8928" max="8933" width="0" style="10" hidden="1" customWidth="1"/>
    <col min="8934" max="8934" width="23" style="10" bestFit="1" customWidth="1"/>
    <col min="8935" max="8935" width="0" style="10" hidden="1" customWidth="1"/>
    <col min="8936" max="8936" width="15.42578125" style="10" bestFit="1" customWidth="1"/>
    <col min="8937" max="8937" width="17.85546875" style="10" customWidth="1"/>
    <col min="8938" max="8938" width="0" style="10" hidden="1" customWidth="1"/>
    <col min="8939" max="8939" width="6.7109375" style="10" bestFit="1" customWidth="1"/>
    <col min="8940" max="8940" width="39.85546875" style="10" bestFit="1" customWidth="1"/>
    <col min="8941" max="8941" width="9.42578125" style="10" bestFit="1" customWidth="1"/>
    <col min="8942" max="8942" width="9.140625" style="10"/>
    <col min="8943" max="8943" width="9.140625" style="10" customWidth="1"/>
    <col min="8944" max="9156" width="9.140625" style="10"/>
    <col min="9157" max="9157" width="13.42578125" style="10" customWidth="1"/>
    <col min="9158" max="9158" width="9.85546875" style="10" customWidth="1"/>
    <col min="9159" max="9159" width="45" style="10" customWidth="1"/>
    <col min="9160" max="9160" width="53.85546875" style="10" customWidth="1"/>
    <col min="9161" max="9161" width="16.5703125" style="10" bestFit="1" customWidth="1"/>
    <col min="9162" max="9162" width="16.140625" style="10" customWidth="1"/>
    <col min="9163" max="9163" width="0" style="10" hidden="1" customWidth="1"/>
    <col min="9164" max="9164" width="10.85546875" style="10" customWidth="1"/>
    <col min="9165" max="9168" width="0" style="10" hidden="1" customWidth="1"/>
    <col min="9169" max="9169" width="11.85546875" style="10" bestFit="1" customWidth="1"/>
    <col min="9170" max="9170" width="0" style="10" hidden="1" customWidth="1"/>
    <col min="9171" max="9171" width="14.140625" style="10" bestFit="1" customWidth="1"/>
    <col min="9172" max="9172" width="0" style="10" hidden="1" customWidth="1"/>
    <col min="9173" max="9173" width="11.85546875" style="10" bestFit="1" customWidth="1"/>
    <col min="9174" max="9174" width="10.42578125" style="10" bestFit="1" customWidth="1"/>
    <col min="9175" max="9179" width="0" style="10" hidden="1" customWidth="1"/>
    <col min="9180" max="9180" width="18.42578125" style="10" customWidth="1"/>
    <col min="9181" max="9181" width="0" style="10" hidden="1" customWidth="1"/>
    <col min="9182" max="9182" width="10.85546875" style="10" bestFit="1" customWidth="1"/>
    <col min="9183" max="9183" width="14" style="10" bestFit="1" customWidth="1"/>
    <col min="9184" max="9189" width="0" style="10" hidden="1" customWidth="1"/>
    <col min="9190" max="9190" width="23" style="10" bestFit="1" customWidth="1"/>
    <col min="9191" max="9191" width="0" style="10" hidden="1" customWidth="1"/>
    <col min="9192" max="9192" width="15.42578125" style="10" bestFit="1" customWidth="1"/>
    <col min="9193" max="9193" width="17.85546875" style="10" customWidth="1"/>
    <col min="9194" max="9194" width="0" style="10" hidden="1" customWidth="1"/>
    <col min="9195" max="9195" width="6.7109375" style="10" bestFit="1" customWidth="1"/>
    <col min="9196" max="9196" width="39.85546875" style="10" bestFit="1" customWidth="1"/>
    <col min="9197" max="9197" width="9.42578125" style="10" bestFit="1" customWidth="1"/>
    <col min="9198" max="9198" width="9.140625" style="10"/>
    <col min="9199" max="9199" width="9.140625" style="10" customWidth="1"/>
    <col min="9200" max="9412" width="9.140625" style="10"/>
    <col min="9413" max="9413" width="13.42578125" style="10" customWidth="1"/>
    <col min="9414" max="9414" width="9.85546875" style="10" customWidth="1"/>
    <col min="9415" max="9415" width="45" style="10" customWidth="1"/>
    <col min="9416" max="9416" width="53.85546875" style="10" customWidth="1"/>
    <col min="9417" max="9417" width="16.5703125" style="10" bestFit="1" customWidth="1"/>
    <col min="9418" max="9418" width="16.140625" style="10" customWidth="1"/>
    <col min="9419" max="9419" width="0" style="10" hidden="1" customWidth="1"/>
    <col min="9420" max="9420" width="10.85546875" style="10" customWidth="1"/>
    <col min="9421" max="9424" width="0" style="10" hidden="1" customWidth="1"/>
    <col min="9425" max="9425" width="11.85546875" style="10" bestFit="1" customWidth="1"/>
    <col min="9426" max="9426" width="0" style="10" hidden="1" customWidth="1"/>
    <col min="9427" max="9427" width="14.140625" style="10" bestFit="1" customWidth="1"/>
    <col min="9428" max="9428" width="0" style="10" hidden="1" customWidth="1"/>
    <col min="9429" max="9429" width="11.85546875" style="10" bestFit="1" customWidth="1"/>
    <col min="9430" max="9430" width="10.42578125" style="10" bestFit="1" customWidth="1"/>
    <col min="9431" max="9435" width="0" style="10" hidden="1" customWidth="1"/>
    <col min="9436" max="9436" width="18.42578125" style="10" customWidth="1"/>
    <col min="9437" max="9437" width="0" style="10" hidden="1" customWidth="1"/>
    <col min="9438" max="9438" width="10.85546875" style="10" bestFit="1" customWidth="1"/>
    <col min="9439" max="9439" width="14" style="10" bestFit="1" customWidth="1"/>
    <col min="9440" max="9445" width="0" style="10" hidden="1" customWidth="1"/>
    <col min="9446" max="9446" width="23" style="10" bestFit="1" customWidth="1"/>
    <col min="9447" max="9447" width="0" style="10" hidden="1" customWidth="1"/>
    <col min="9448" max="9448" width="15.42578125" style="10" bestFit="1" customWidth="1"/>
    <col min="9449" max="9449" width="17.85546875" style="10" customWidth="1"/>
    <col min="9450" max="9450" width="0" style="10" hidden="1" customWidth="1"/>
    <col min="9451" max="9451" width="6.7109375" style="10" bestFit="1" customWidth="1"/>
    <col min="9452" max="9452" width="39.85546875" style="10" bestFit="1" customWidth="1"/>
    <col min="9453" max="9453" width="9.42578125" style="10" bestFit="1" customWidth="1"/>
    <col min="9454" max="9454" width="9.140625" style="10"/>
    <col min="9455" max="9455" width="9.140625" style="10" customWidth="1"/>
    <col min="9456" max="9668" width="9.140625" style="10"/>
    <col min="9669" max="9669" width="13.42578125" style="10" customWidth="1"/>
    <col min="9670" max="9670" width="9.85546875" style="10" customWidth="1"/>
    <col min="9671" max="9671" width="45" style="10" customWidth="1"/>
    <col min="9672" max="9672" width="53.85546875" style="10" customWidth="1"/>
    <col min="9673" max="9673" width="16.5703125" style="10" bestFit="1" customWidth="1"/>
    <col min="9674" max="9674" width="16.140625" style="10" customWidth="1"/>
    <col min="9675" max="9675" width="0" style="10" hidden="1" customWidth="1"/>
    <col min="9676" max="9676" width="10.85546875" style="10" customWidth="1"/>
    <col min="9677" max="9680" width="0" style="10" hidden="1" customWidth="1"/>
    <col min="9681" max="9681" width="11.85546875" style="10" bestFit="1" customWidth="1"/>
    <col min="9682" max="9682" width="0" style="10" hidden="1" customWidth="1"/>
    <col min="9683" max="9683" width="14.140625" style="10" bestFit="1" customWidth="1"/>
    <col min="9684" max="9684" width="0" style="10" hidden="1" customWidth="1"/>
    <col min="9685" max="9685" width="11.85546875" style="10" bestFit="1" customWidth="1"/>
    <col min="9686" max="9686" width="10.42578125" style="10" bestFit="1" customWidth="1"/>
    <col min="9687" max="9691" width="0" style="10" hidden="1" customWidth="1"/>
    <col min="9692" max="9692" width="18.42578125" style="10" customWidth="1"/>
    <col min="9693" max="9693" width="0" style="10" hidden="1" customWidth="1"/>
    <col min="9694" max="9694" width="10.85546875" style="10" bestFit="1" customWidth="1"/>
    <col min="9695" max="9695" width="14" style="10" bestFit="1" customWidth="1"/>
    <col min="9696" max="9701" width="0" style="10" hidden="1" customWidth="1"/>
    <col min="9702" max="9702" width="23" style="10" bestFit="1" customWidth="1"/>
    <col min="9703" max="9703" width="0" style="10" hidden="1" customWidth="1"/>
    <col min="9704" max="9704" width="15.42578125" style="10" bestFit="1" customWidth="1"/>
    <col min="9705" max="9705" width="17.85546875" style="10" customWidth="1"/>
    <col min="9706" max="9706" width="0" style="10" hidden="1" customWidth="1"/>
    <col min="9707" max="9707" width="6.7109375" style="10" bestFit="1" customWidth="1"/>
    <col min="9708" max="9708" width="39.85546875" style="10" bestFit="1" customWidth="1"/>
    <col min="9709" max="9709" width="9.42578125" style="10" bestFit="1" customWidth="1"/>
    <col min="9710" max="9710" width="9.140625" style="10"/>
    <col min="9711" max="9711" width="9.140625" style="10" customWidth="1"/>
    <col min="9712" max="9924" width="9.140625" style="10"/>
    <col min="9925" max="9925" width="13.42578125" style="10" customWidth="1"/>
    <col min="9926" max="9926" width="9.85546875" style="10" customWidth="1"/>
    <col min="9927" max="9927" width="45" style="10" customWidth="1"/>
    <col min="9928" max="9928" width="53.85546875" style="10" customWidth="1"/>
    <col min="9929" max="9929" width="16.5703125" style="10" bestFit="1" customWidth="1"/>
    <col min="9930" max="9930" width="16.140625" style="10" customWidth="1"/>
    <col min="9931" max="9931" width="0" style="10" hidden="1" customWidth="1"/>
    <col min="9932" max="9932" width="10.85546875" style="10" customWidth="1"/>
    <col min="9933" max="9936" width="0" style="10" hidden="1" customWidth="1"/>
    <col min="9937" max="9937" width="11.85546875" style="10" bestFit="1" customWidth="1"/>
    <col min="9938" max="9938" width="0" style="10" hidden="1" customWidth="1"/>
    <col min="9939" max="9939" width="14.140625" style="10" bestFit="1" customWidth="1"/>
    <col min="9940" max="9940" width="0" style="10" hidden="1" customWidth="1"/>
    <col min="9941" max="9941" width="11.85546875" style="10" bestFit="1" customWidth="1"/>
    <col min="9942" max="9942" width="10.42578125" style="10" bestFit="1" customWidth="1"/>
    <col min="9943" max="9947" width="0" style="10" hidden="1" customWidth="1"/>
    <col min="9948" max="9948" width="18.42578125" style="10" customWidth="1"/>
    <col min="9949" max="9949" width="0" style="10" hidden="1" customWidth="1"/>
    <col min="9950" max="9950" width="10.85546875" style="10" bestFit="1" customWidth="1"/>
    <col min="9951" max="9951" width="14" style="10" bestFit="1" customWidth="1"/>
    <col min="9952" max="9957" width="0" style="10" hidden="1" customWidth="1"/>
    <col min="9958" max="9958" width="23" style="10" bestFit="1" customWidth="1"/>
    <col min="9959" max="9959" width="0" style="10" hidden="1" customWidth="1"/>
    <col min="9960" max="9960" width="15.42578125" style="10" bestFit="1" customWidth="1"/>
    <col min="9961" max="9961" width="17.85546875" style="10" customWidth="1"/>
    <col min="9962" max="9962" width="0" style="10" hidden="1" customWidth="1"/>
    <col min="9963" max="9963" width="6.7109375" style="10" bestFit="1" customWidth="1"/>
    <col min="9964" max="9964" width="39.85546875" style="10" bestFit="1" customWidth="1"/>
    <col min="9965" max="9965" width="9.42578125" style="10" bestFit="1" customWidth="1"/>
    <col min="9966" max="9966" width="9.140625" style="10"/>
    <col min="9967" max="9967" width="9.140625" style="10" customWidth="1"/>
    <col min="9968" max="10180" width="9.140625" style="10"/>
    <col min="10181" max="10181" width="13.42578125" style="10" customWidth="1"/>
    <col min="10182" max="10182" width="9.85546875" style="10" customWidth="1"/>
    <col min="10183" max="10183" width="45" style="10" customWidth="1"/>
    <col min="10184" max="10184" width="53.85546875" style="10" customWidth="1"/>
    <col min="10185" max="10185" width="16.5703125" style="10" bestFit="1" customWidth="1"/>
    <col min="10186" max="10186" width="16.140625" style="10" customWidth="1"/>
    <col min="10187" max="10187" width="0" style="10" hidden="1" customWidth="1"/>
    <col min="10188" max="10188" width="10.85546875" style="10" customWidth="1"/>
    <col min="10189" max="10192" width="0" style="10" hidden="1" customWidth="1"/>
    <col min="10193" max="10193" width="11.85546875" style="10" bestFit="1" customWidth="1"/>
    <col min="10194" max="10194" width="0" style="10" hidden="1" customWidth="1"/>
    <col min="10195" max="10195" width="14.140625" style="10" bestFit="1" customWidth="1"/>
    <col min="10196" max="10196" width="0" style="10" hidden="1" customWidth="1"/>
    <col min="10197" max="10197" width="11.85546875" style="10" bestFit="1" customWidth="1"/>
    <col min="10198" max="10198" width="10.42578125" style="10" bestFit="1" customWidth="1"/>
    <col min="10199" max="10203" width="0" style="10" hidden="1" customWidth="1"/>
    <col min="10204" max="10204" width="18.42578125" style="10" customWidth="1"/>
    <col min="10205" max="10205" width="0" style="10" hidden="1" customWidth="1"/>
    <col min="10206" max="10206" width="10.85546875" style="10" bestFit="1" customWidth="1"/>
    <col min="10207" max="10207" width="14" style="10" bestFit="1" customWidth="1"/>
    <col min="10208" max="10213" width="0" style="10" hidden="1" customWidth="1"/>
    <col min="10214" max="10214" width="23" style="10" bestFit="1" customWidth="1"/>
    <col min="10215" max="10215" width="0" style="10" hidden="1" customWidth="1"/>
    <col min="10216" max="10216" width="15.42578125" style="10" bestFit="1" customWidth="1"/>
    <col min="10217" max="10217" width="17.85546875" style="10" customWidth="1"/>
    <col min="10218" max="10218" width="0" style="10" hidden="1" customWidth="1"/>
    <col min="10219" max="10219" width="6.7109375" style="10" bestFit="1" customWidth="1"/>
    <col min="10220" max="10220" width="39.85546875" style="10" bestFit="1" customWidth="1"/>
    <col min="10221" max="10221" width="9.42578125" style="10" bestFit="1" customWidth="1"/>
    <col min="10222" max="10222" width="9.140625" style="10"/>
    <col min="10223" max="10223" width="9.140625" style="10" customWidth="1"/>
    <col min="10224" max="10436" width="9.140625" style="10"/>
    <col min="10437" max="10437" width="13.42578125" style="10" customWidth="1"/>
    <col min="10438" max="10438" width="9.85546875" style="10" customWidth="1"/>
    <col min="10439" max="10439" width="45" style="10" customWidth="1"/>
    <col min="10440" max="10440" width="53.85546875" style="10" customWidth="1"/>
    <col min="10441" max="10441" width="16.5703125" style="10" bestFit="1" customWidth="1"/>
    <col min="10442" max="10442" width="16.140625" style="10" customWidth="1"/>
    <col min="10443" max="10443" width="0" style="10" hidden="1" customWidth="1"/>
    <col min="10444" max="10444" width="10.85546875" style="10" customWidth="1"/>
    <col min="10445" max="10448" width="0" style="10" hidden="1" customWidth="1"/>
    <col min="10449" max="10449" width="11.85546875" style="10" bestFit="1" customWidth="1"/>
    <col min="10450" max="10450" width="0" style="10" hidden="1" customWidth="1"/>
    <col min="10451" max="10451" width="14.140625" style="10" bestFit="1" customWidth="1"/>
    <col min="10452" max="10452" width="0" style="10" hidden="1" customWidth="1"/>
    <col min="10453" max="10453" width="11.85546875" style="10" bestFit="1" customWidth="1"/>
    <col min="10454" max="10454" width="10.42578125" style="10" bestFit="1" customWidth="1"/>
    <col min="10455" max="10459" width="0" style="10" hidden="1" customWidth="1"/>
    <col min="10460" max="10460" width="18.42578125" style="10" customWidth="1"/>
    <col min="10461" max="10461" width="0" style="10" hidden="1" customWidth="1"/>
    <col min="10462" max="10462" width="10.85546875" style="10" bestFit="1" customWidth="1"/>
    <col min="10463" max="10463" width="14" style="10" bestFit="1" customWidth="1"/>
    <col min="10464" max="10469" width="0" style="10" hidden="1" customWidth="1"/>
    <col min="10470" max="10470" width="23" style="10" bestFit="1" customWidth="1"/>
    <col min="10471" max="10471" width="0" style="10" hidden="1" customWidth="1"/>
    <col min="10472" max="10472" width="15.42578125" style="10" bestFit="1" customWidth="1"/>
    <col min="10473" max="10473" width="17.85546875" style="10" customWidth="1"/>
    <col min="10474" max="10474" width="0" style="10" hidden="1" customWidth="1"/>
    <col min="10475" max="10475" width="6.7109375" style="10" bestFit="1" customWidth="1"/>
    <col min="10476" max="10476" width="39.85546875" style="10" bestFit="1" customWidth="1"/>
    <col min="10477" max="10477" width="9.42578125" style="10" bestFit="1" customWidth="1"/>
    <col min="10478" max="10478" width="9.140625" style="10"/>
    <col min="10479" max="10479" width="9.140625" style="10" customWidth="1"/>
    <col min="10480" max="10692" width="9.140625" style="10"/>
    <col min="10693" max="10693" width="13.42578125" style="10" customWidth="1"/>
    <col min="10694" max="10694" width="9.85546875" style="10" customWidth="1"/>
    <col min="10695" max="10695" width="45" style="10" customWidth="1"/>
    <col min="10696" max="10696" width="53.85546875" style="10" customWidth="1"/>
    <col min="10697" max="10697" width="16.5703125" style="10" bestFit="1" customWidth="1"/>
    <col min="10698" max="10698" width="16.140625" style="10" customWidth="1"/>
    <col min="10699" max="10699" width="0" style="10" hidden="1" customWidth="1"/>
    <col min="10700" max="10700" width="10.85546875" style="10" customWidth="1"/>
    <col min="10701" max="10704" width="0" style="10" hidden="1" customWidth="1"/>
    <col min="10705" max="10705" width="11.85546875" style="10" bestFit="1" customWidth="1"/>
    <col min="10706" max="10706" width="0" style="10" hidden="1" customWidth="1"/>
    <col min="10707" max="10707" width="14.140625" style="10" bestFit="1" customWidth="1"/>
    <col min="10708" max="10708" width="0" style="10" hidden="1" customWidth="1"/>
    <col min="10709" max="10709" width="11.85546875" style="10" bestFit="1" customWidth="1"/>
    <col min="10710" max="10710" width="10.42578125" style="10" bestFit="1" customWidth="1"/>
    <col min="10711" max="10715" width="0" style="10" hidden="1" customWidth="1"/>
    <col min="10716" max="10716" width="18.42578125" style="10" customWidth="1"/>
    <col min="10717" max="10717" width="0" style="10" hidden="1" customWidth="1"/>
    <col min="10718" max="10718" width="10.85546875" style="10" bestFit="1" customWidth="1"/>
    <col min="10719" max="10719" width="14" style="10" bestFit="1" customWidth="1"/>
    <col min="10720" max="10725" width="0" style="10" hidden="1" customWidth="1"/>
    <col min="10726" max="10726" width="23" style="10" bestFit="1" customWidth="1"/>
    <col min="10727" max="10727" width="0" style="10" hidden="1" customWidth="1"/>
    <col min="10728" max="10728" width="15.42578125" style="10" bestFit="1" customWidth="1"/>
    <col min="10729" max="10729" width="17.85546875" style="10" customWidth="1"/>
    <col min="10730" max="10730" width="0" style="10" hidden="1" customWidth="1"/>
    <col min="10731" max="10731" width="6.7109375" style="10" bestFit="1" customWidth="1"/>
    <col min="10732" max="10732" width="39.85546875" style="10" bestFit="1" customWidth="1"/>
    <col min="10733" max="10733" width="9.42578125" style="10" bestFit="1" customWidth="1"/>
    <col min="10734" max="10734" width="9.140625" style="10"/>
    <col min="10735" max="10735" width="9.140625" style="10" customWidth="1"/>
    <col min="10736" max="10948" width="9.140625" style="10"/>
    <col min="10949" max="10949" width="13.42578125" style="10" customWidth="1"/>
    <col min="10950" max="10950" width="9.85546875" style="10" customWidth="1"/>
    <col min="10951" max="10951" width="45" style="10" customWidth="1"/>
    <col min="10952" max="10952" width="53.85546875" style="10" customWidth="1"/>
    <col min="10953" max="10953" width="16.5703125" style="10" bestFit="1" customWidth="1"/>
    <col min="10954" max="10954" width="16.140625" style="10" customWidth="1"/>
    <col min="10955" max="10955" width="0" style="10" hidden="1" customWidth="1"/>
    <col min="10956" max="10956" width="10.85546875" style="10" customWidth="1"/>
    <col min="10957" max="10960" width="0" style="10" hidden="1" customWidth="1"/>
    <col min="10961" max="10961" width="11.85546875" style="10" bestFit="1" customWidth="1"/>
    <col min="10962" max="10962" width="0" style="10" hidden="1" customWidth="1"/>
    <col min="10963" max="10963" width="14.140625" style="10" bestFit="1" customWidth="1"/>
    <col min="10964" max="10964" width="0" style="10" hidden="1" customWidth="1"/>
    <col min="10965" max="10965" width="11.85546875" style="10" bestFit="1" customWidth="1"/>
    <col min="10966" max="10966" width="10.42578125" style="10" bestFit="1" customWidth="1"/>
    <col min="10967" max="10971" width="0" style="10" hidden="1" customWidth="1"/>
    <col min="10972" max="10972" width="18.42578125" style="10" customWidth="1"/>
    <col min="10973" max="10973" width="0" style="10" hidden="1" customWidth="1"/>
    <col min="10974" max="10974" width="10.85546875" style="10" bestFit="1" customWidth="1"/>
    <col min="10975" max="10975" width="14" style="10" bestFit="1" customWidth="1"/>
    <col min="10976" max="10981" width="0" style="10" hidden="1" customWidth="1"/>
    <col min="10982" max="10982" width="23" style="10" bestFit="1" customWidth="1"/>
    <col min="10983" max="10983" width="0" style="10" hidden="1" customWidth="1"/>
    <col min="10984" max="10984" width="15.42578125" style="10" bestFit="1" customWidth="1"/>
    <col min="10985" max="10985" width="17.85546875" style="10" customWidth="1"/>
    <col min="10986" max="10986" width="0" style="10" hidden="1" customWidth="1"/>
    <col min="10987" max="10987" width="6.7109375" style="10" bestFit="1" customWidth="1"/>
    <col min="10988" max="10988" width="39.85546875" style="10" bestFit="1" customWidth="1"/>
    <col min="10989" max="10989" width="9.42578125" style="10" bestFit="1" customWidth="1"/>
    <col min="10990" max="10990" width="9.140625" style="10"/>
    <col min="10991" max="10991" width="9.140625" style="10" customWidth="1"/>
    <col min="10992" max="11204" width="9.140625" style="10"/>
    <col min="11205" max="11205" width="13.42578125" style="10" customWidth="1"/>
    <col min="11206" max="11206" width="9.85546875" style="10" customWidth="1"/>
    <col min="11207" max="11207" width="45" style="10" customWidth="1"/>
    <col min="11208" max="11208" width="53.85546875" style="10" customWidth="1"/>
    <col min="11209" max="11209" width="16.5703125" style="10" bestFit="1" customWidth="1"/>
    <col min="11210" max="11210" width="16.140625" style="10" customWidth="1"/>
    <col min="11211" max="11211" width="0" style="10" hidden="1" customWidth="1"/>
    <col min="11212" max="11212" width="10.85546875" style="10" customWidth="1"/>
    <col min="11213" max="11216" width="0" style="10" hidden="1" customWidth="1"/>
    <col min="11217" max="11217" width="11.85546875" style="10" bestFit="1" customWidth="1"/>
    <col min="11218" max="11218" width="0" style="10" hidden="1" customWidth="1"/>
    <col min="11219" max="11219" width="14.140625" style="10" bestFit="1" customWidth="1"/>
    <col min="11220" max="11220" width="0" style="10" hidden="1" customWidth="1"/>
    <col min="11221" max="11221" width="11.85546875" style="10" bestFit="1" customWidth="1"/>
    <col min="11222" max="11222" width="10.42578125" style="10" bestFit="1" customWidth="1"/>
    <col min="11223" max="11227" width="0" style="10" hidden="1" customWidth="1"/>
    <col min="11228" max="11228" width="18.42578125" style="10" customWidth="1"/>
    <col min="11229" max="11229" width="0" style="10" hidden="1" customWidth="1"/>
    <col min="11230" max="11230" width="10.85546875" style="10" bestFit="1" customWidth="1"/>
    <col min="11231" max="11231" width="14" style="10" bestFit="1" customWidth="1"/>
    <col min="11232" max="11237" width="0" style="10" hidden="1" customWidth="1"/>
    <col min="11238" max="11238" width="23" style="10" bestFit="1" customWidth="1"/>
    <col min="11239" max="11239" width="0" style="10" hidden="1" customWidth="1"/>
    <col min="11240" max="11240" width="15.42578125" style="10" bestFit="1" customWidth="1"/>
    <col min="11241" max="11241" width="17.85546875" style="10" customWidth="1"/>
    <col min="11242" max="11242" width="0" style="10" hidden="1" customWidth="1"/>
    <col min="11243" max="11243" width="6.7109375" style="10" bestFit="1" customWidth="1"/>
    <col min="11244" max="11244" width="39.85546875" style="10" bestFit="1" customWidth="1"/>
    <col min="11245" max="11245" width="9.42578125" style="10" bestFit="1" customWidth="1"/>
    <col min="11246" max="11246" width="9.140625" style="10"/>
    <col min="11247" max="11247" width="9.140625" style="10" customWidth="1"/>
    <col min="11248" max="11460" width="9.140625" style="10"/>
    <col min="11461" max="11461" width="13.42578125" style="10" customWidth="1"/>
    <col min="11462" max="11462" width="9.85546875" style="10" customWidth="1"/>
    <col min="11463" max="11463" width="45" style="10" customWidth="1"/>
    <col min="11464" max="11464" width="53.85546875" style="10" customWidth="1"/>
    <col min="11465" max="11465" width="16.5703125" style="10" bestFit="1" customWidth="1"/>
    <col min="11466" max="11466" width="16.140625" style="10" customWidth="1"/>
    <col min="11467" max="11467" width="0" style="10" hidden="1" customWidth="1"/>
    <col min="11468" max="11468" width="10.85546875" style="10" customWidth="1"/>
    <col min="11469" max="11472" width="0" style="10" hidden="1" customWidth="1"/>
    <col min="11473" max="11473" width="11.85546875" style="10" bestFit="1" customWidth="1"/>
    <col min="11474" max="11474" width="0" style="10" hidden="1" customWidth="1"/>
    <col min="11475" max="11475" width="14.140625" style="10" bestFit="1" customWidth="1"/>
    <col min="11476" max="11476" width="0" style="10" hidden="1" customWidth="1"/>
    <col min="11477" max="11477" width="11.85546875" style="10" bestFit="1" customWidth="1"/>
    <col min="11478" max="11478" width="10.42578125" style="10" bestFit="1" customWidth="1"/>
    <col min="11479" max="11483" width="0" style="10" hidden="1" customWidth="1"/>
    <col min="11484" max="11484" width="18.42578125" style="10" customWidth="1"/>
    <col min="11485" max="11485" width="0" style="10" hidden="1" customWidth="1"/>
    <col min="11486" max="11486" width="10.85546875" style="10" bestFit="1" customWidth="1"/>
    <col min="11487" max="11487" width="14" style="10" bestFit="1" customWidth="1"/>
    <col min="11488" max="11493" width="0" style="10" hidden="1" customWidth="1"/>
    <col min="11494" max="11494" width="23" style="10" bestFit="1" customWidth="1"/>
    <col min="11495" max="11495" width="0" style="10" hidden="1" customWidth="1"/>
    <col min="11496" max="11496" width="15.42578125" style="10" bestFit="1" customWidth="1"/>
    <col min="11497" max="11497" width="17.85546875" style="10" customWidth="1"/>
    <col min="11498" max="11498" width="0" style="10" hidden="1" customWidth="1"/>
    <col min="11499" max="11499" width="6.7109375" style="10" bestFit="1" customWidth="1"/>
    <col min="11500" max="11500" width="39.85546875" style="10" bestFit="1" customWidth="1"/>
    <col min="11501" max="11501" width="9.42578125" style="10" bestFit="1" customWidth="1"/>
    <col min="11502" max="11502" width="9.140625" style="10"/>
    <col min="11503" max="11503" width="9.140625" style="10" customWidth="1"/>
    <col min="11504" max="11716" width="9.140625" style="10"/>
    <col min="11717" max="11717" width="13.42578125" style="10" customWidth="1"/>
    <col min="11718" max="11718" width="9.85546875" style="10" customWidth="1"/>
    <col min="11719" max="11719" width="45" style="10" customWidth="1"/>
    <col min="11720" max="11720" width="53.85546875" style="10" customWidth="1"/>
    <col min="11721" max="11721" width="16.5703125" style="10" bestFit="1" customWidth="1"/>
    <col min="11722" max="11722" width="16.140625" style="10" customWidth="1"/>
    <col min="11723" max="11723" width="0" style="10" hidden="1" customWidth="1"/>
    <col min="11724" max="11724" width="10.85546875" style="10" customWidth="1"/>
    <col min="11725" max="11728" width="0" style="10" hidden="1" customWidth="1"/>
    <col min="11729" max="11729" width="11.85546875" style="10" bestFit="1" customWidth="1"/>
    <col min="11730" max="11730" width="0" style="10" hidden="1" customWidth="1"/>
    <col min="11731" max="11731" width="14.140625" style="10" bestFit="1" customWidth="1"/>
    <col min="11732" max="11732" width="0" style="10" hidden="1" customWidth="1"/>
    <col min="11733" max="11733" width="11.85546875" style="10" bestFit="1" customWidth="1"/>
    <col min="11734" max="11734" width="10.42578125" style="10" bestFit="1" customWidth="1"/>
    <col min="11735" max="11739" width="0" style="10" hidden="1" customWidth="1"/>
    <col min="11740" max="11740" width="18.42578125" style="10" customWidth="1"/>
    <col min="11741" max="11741" width="0" style="10" hidden="1" customWidth="1"/>
    <col min="11742" max="11742" width="10.85546875" style="10" bestFit="1" customWidth="1"/>
    <col min="11743" max="11743" width="14" style="10" bestFit="1" customWidth="1"/>
    <col min="11744" max="11749" width="0" style="10" hidden="1" customWidth="1"/>
    <col min="11750" max="11750" width="23" style="10" bestFit="1" customWidth="1"/>
    <col min="11751" max="11751" width="0" style="10" hidden="1" customWidth="1"/>
    <col min="11752" max="11752" width="15.42578125" style="10" bestFit="1" customWidth="1"/>
    <col min="11753" max="11753" width="17.85546875" style="10" customWidth="1"/>
    <col min="11754" max="11754" width="0" style="10" hidden="1" customWidth="1"/>
    <col min="11755" max="11755" width="6.7109375" style="10" bestFit="1" customWidth="1"/>
    <col min="11756" max="11756" width="39.85546875" style="10" bestFit="1" customWidth="1"/>
    <col min="11757" max="11757" width="9.42578125" style="10" bestFit="1" customWidth="1"/>
    <col min="11758" max="11758" width="9.140625" style="10"/>
    <col min="11759" max="11759" width="9.140625" style="10" customWidth="1"/>
    <col min="11760" max="11972" width="9.140625" style="10"/>
    <col min="11973" max="11973" width="13.42578125" style="10" customWidth="1"/>
    <col min="11974" max="11974" width="9.85546875" style="10" customWidth="1"/>
    <col min="11975" max="11975" width="45" style="10" customWidth="1"/>
    <col min="11976" max="11976" width="53.85546875" style="10" customWidth="1"/>
    <col min="11977" max="11977" width="16.5703125" style="10" bestFit="1" customWidth="1"/>
    <col min="11978" max="11978" width="16.140625" style="10" customWidth="1"/>
    <col min="11979" max="11979" width="0" style="10" hidden="1" customWidth="1"/>
    <col min="11980" max="11980" width="10.85546875" style="10" customWidth="1"/>
    <col min="11981" max="11984" width="0" style="10" hidden="1" customWidth="1"/>
    <col min="11985" max="11985" width="11.85546875" style="10" bestFit="1" customWidth="1"/>
    <col min="11986" max="11986" width="0" style="10" hidden="1" customWidth="1"/>
    <col min="11987" max="11987" width="14.140625" style="10" bestFit="1" customWidth="1"/>
    <col min="11988" max="11988" width="0" style="10" hidden="1" customWidth="1"/>
    <col min="11989" max="11989" width="11.85546875" style="10" bestFit="1" customWidth="1"/>
    <col min="11990" max="11990" width="10.42578125" style="10" bestFit="1" customWidth="1"/>
    <col min="11991" max="11995" width="0" style="10" hidden="1" customWidth="1"/>
    <col min="11996" max="11996" width="18.42578125" style="10" customWidth="1"/>
    <col min="11997" max="11997" width="0" style="10" hidden="1" customWidth="1"/>
    <col min="11998" max="11998" width="10.85546875" style="10" bestFit="1" customWidth="1"/>
    <col min="11999" max="11999" width="14" style="10" bestFit="1" customWidth="1"/>
    <col min="12000" max="12005" width="0" style="10" hidden="1" customWidth="1"/>
    <col min="12006" max="12006" width="23" style="10" bestFit="1" customWidth="1"/>
    <col min="12007" max="12007" width="0" style="10" hidden="1" customWidth="1"/>
    <col min="12008" max="12008" width="15.42578125" style="10" bestFit="1" customWidth="1"/>
    <col min="12009" max="12009" width="17.85546875" style="10" customWidth="1"/>
    <col min="12010" max="12010" width="0" style="10" hidden="1" customWidth="1"/>
    <col min="12011" max="12011" width="6.7109375" style="10" bestFit="1" customWidth="1"/>
    <col min="12012" max="12012" width="39.85546875" style="10" bestFit="1" customWidth="1"/>
    <col min="12013" max="12013" width="9.42578125" style="10" bestFit="1" customWidth="1"/>
    <col min="12014" max="12014" width="9.140625" style="10"/>
    <col min="12015" max="12015" width="9.140625" style="10" customWidth="1"/>
    <col min="12016" max="12228" width="9.140625" style="10"/>
    <col min="12229" max="12229" width="13.42578125" style="10" customWidth="1"/>
    <col min="12230" max="12230" width="9.85546875" style="10" customWidth="1"/>
    <col min="12231" max="12231" width="45" style="10" customWidth="1"/>
    <col min="12232" max="12232" width="53.85546875" style="10" customWidth="1"/>
    <col min="12233" max="12233" width="16.5703125" style="10" bestFit="1" customWidth="1"/>
    <col min="12234" max="12234" width="16.140625" style="10" customWidth="1"/>
    <col min="12235" max="12235" width="0" style="10" hidden="1" customWidth="1"/>
    <col min="12236" max="12236" width="10.85546875" style="10" customWidth="1"/>
    <col min="12237" max="12240" width="0" style="10" hidden="1" customWidth="1"/>
    <col min="12241" max="12241" width="11.85546875" style="10" bestFit="1" customWidth="1"/>
    <col min="12242" max="12242" width="0" style="10" hidden="1" customWidth="1"/>
    <col min="12243" max="12243" width="14.140625" style="10" bestFit="1" customWidth="1"/>
    <col min="12244" max="12244" width="0" style="10" hidden="1" customWidth="1"/>
    <col min="12245" max="12245" width="11.85546875" style="10" bestFit="1" customWidth="1"/>
    <col min="12246" max="12246" width="10.42578125" style="10" bestFit="1" customWidth="1"/>
    <col min="12247" max="12251" width="0" style="10" hidden="1" customWidth="1"/>
    <col min="12252" max="12252" width="18.42578125" style="10" customWidth="1"/>
    <col min="12253" max="12253" width="0" style="10" hidden="1" customWidth="1"/>
    <col min="12254" max="12254" width="10.85546875" style="10" bestFit="1" customWidth="1"/>
    <col min="12255" max="12255" width="14" style="10" bestFit="1" customWidth="1"/>
    <col min="12256" max="12261" width="0" style="10" hidden="1" customWidth="1"/>
    <col min="12262" max="12262" width="23" style="10" bestFit="1" customWidth="1"/>
    <col min="12263" max="12263" width="0" style="10" hidden="1" customWidth="1"/>
    <col min="12264" max="12264" width="15.42578125" style="10" bestFit="1" customWidth="1"/>
    <col min="12265" max="12265" width="17.85546875" style="10" customWidth="1"/>
    <col min="12266" max="12266" width="0" style="10" hidden="1" customWidth="1"/>
    <col min="12267" max="12267" width="6.7109375" style="10" bestFit="1" customWidth="1"/>
    <col min="12268" max="12268" width="39.85546875" style="10" bestFit="1" customWidth="1"/>
    <col min="12269" max="12269" width="9.42578125" style="10" bestFit="1" customWidth="1"/>
    <col min="12270" max="12270" width="9.140625" style="10"/>
    <col min="12271" max="12271" width="9.140625" style="10" customWidth="1"/>
    <col min="12272" max="12484" width="9.140625" style="10"/>
    <col min="12485" max="12485" width="13.42578125" style="10" customWidth="1"/>
    <col min="12486" max="12486" width="9.85546875" style="10" customWidth="1"/>
    <col min="12487" max="12487" width="45" style="10" customWidth="1"/>
    <col min="12488" max="12488" width="53.85546875" style="10" customWidth="1"/>
    <col min="12489" max="12489" width="16.5703125" style="10" bestFit="1" customWidth="1"/>
    <col min="12490" max="12490" width="16.140625" style="10" customWidth="1"/>
    <col min="12491" max="12491" width="0" style="10" hidden="1" customWidth="1"/>
    <col min="12492" max="12492" width="10.85546875" style="10" customWidth="1"/>
    <col min="12493" max="12496" width="0" style="10" hidden="1" customWidth="1"/>
    <col min="12497" max="12497" width="11.85546875" style="10" bestFit="1" customWidth="1"/>
    <col min="12498" max="12498" width="0" style="10" hidden="1" customWidth="1"/>
    <col min="12499" max="12499" width="14.140625" style="10" bestFit="1" customWidth="1"/>
    <col min="12500" max="12500" width="0" style="10" hidden="1" customWidth="1"/>
    <col min="12501" max="12501" width="11.85546875" style="10" bestFit="1" customWidth="1"/>
    <col min="12502" max="12502" width="10.42578125" style="10" bestFit="1" customWidth="1"/>
    <col min="12503" max="12507" width="0" style="10" hidden="1" customWidth="1"/>
    <col min="12508" max="12508" width="18.42578125" style="10" customWidth="1"/>
    <col min="12509" max="12509" width="0" style="10" hidden="1" customWidth="1"/>
    <col min="12510" max="12510" width="10.85546875" style="10" bestFit="1" customWidth="1"/>
    <col min="12511" max="12511" width="14" style="10" bestFit="1" customWidth="1"/>
    <col min="12512" max="12517" width="0" style="10" hidden="1" customWidth="1"/>
    <col min="12518" max="12518" width="23" style="10" bestFit="1" customWidth="1"/>
    <col min="12519" max="12519" width="0" style="10" hidden="1" customWidth="1"/>
    <col min="12520" max="12520" width="15.42578125" style="10" bestFit="1" customWidth="1"/>
    <col min="12521" max="12521" width="17.85546875" style="10" customWidth="1"/>
    <col min="12522" max="12522" width="0" style="10" hidden="1" customWidth="1"/>
    <col min="12523" max="12523" width="6.7109375" style="10" bestFit="1" customWidth="1"/>
    <col min="12524" max="12524" width="39.85546875" style="10" bestFit="1" customWidth="1"/>
    <col min="12525" max="12525" width="9.42578125" style="10" bestFit="1" customWidth="1"/>
    <col min="12526" max="12526" width="9.140625" style="10"/>
    <col min="12527" max="12527" width="9.140625" style="10" customWidth="1"/>
    <col min="12528" max="12740" width="9.140625" style="10"/>
    <col min="12741" max="12741" width="13.42578125" style="10" customWidth="1"/>
    <col min="12742" max="12742" width="9.85546875" style="10" customWidth="1"/>
    <col min="12743" max="12743" width="45" style="10" customWidth="1"/>
    <col min="12744" max="12744" width="53.85546875" style="10" customWidth="1"/>
    <col min="12745" max="12745" width="16.5703125" style="10" bestFit="1" customWidth="1"/>
    <col min="12746" max="12746" width="16.140625" style="10" customWidth="1"/>
    <col min="12747" max="12747" width="0" style="10" hidden="1" customWidth="1"/>
    <col min="12748" max="12748" width="10.85546875" style="10" customWidth="1"/>
    <col min="12749" max="12752" width="0" style="10" hidden="1" customWidth="1"/>
    <col min="12753" max="12753" width="11.85546875" style="10" bestFit="1" customWidth="1"/>
    <col min="12754" max="12754" width="0" style="10" hidden="1" customWidth="1"/>
    <col min="12755" max="12755" width="14.140625" style="10" bestFit="1" customWidth="1"/>
    <col min="12756" max="12756" width="0" style="10" hidden="1" customWidth="1"/>
    <col min="12757" max="12757" width="11.85546875" style="10" bestFit="1" customWidth="1"/>
    <col min="12758" max="12758" width="10.42578125" style="10" bestFit="1" customWidth="1"/>
    <col min="12759" max="12763" width="0" style="10" hidden="1" customWidth="1"/>
    <col min="12764" max="12764" width="18.42578125" style="10" customWidth="1"/>
    <col min="12765" max="12765" width="0" style="10" hidden="1" customWidth="1"/>
    <col min="12766" max="12766" width="10.85546875" style="10" bestFit="1" customWidth="1"/>
    <col min="12767" max="12767" width="14" style="10" bestFit="1" customWidth="1"/>
    <col min="12768" max="12773" width="0" style="10" hidden="1" customWidth="1"/>
    <col min="12774" max="12774" width="23" style="10" bestFit="1" customWidth="1"/>
    <col min="12775" max="12775" width="0" style="10" hidden="1" customWidth="1"/>
    <col min="12776" max="12776" width="15.42578125" style="10" bestFit="1" customWidth="1"/>
    <col min="12777" max="12777" width="17.85546875" style="10" customWidth="1"/>
    <col min="12778" max="12778" width="0" style="10" hidden="1" customWidth="1"/>
    <col min="12779" max="12779" width="6.7109375" style="10" bestFit="1" customWidth="1"/>
    <col min="12780" max="12780" width="39.85546875" style="10" bestFit="1" customWidth="1"/>
    <col min="12781" max="12781" width="9.42578125" style="10" bestFit="1" customWidth="1"/>
    <col min="12782" max="12782" width="9.140625" style="10"/>
    <col min="12783" max="12783" width="9.140625" style="10" customWidth="1"/>
    <col min="12784" max="12996" width="9.140625" style="10"/>
    <col min="12997" max="12997" width="13.42578125" style="10" customWidth="1"/>
    <col min="12998" max="12998" width="9.85546875" style="10" customWidth="1"/>
    <col min="12999" max="12999" width="45" style="10" customWidth="1"/>
    <col min="13000" max="13000" width="53.85546875" style="10" customWidth="1"/>
    <col min="13001" max="13001" width="16.5703125" style="10" bestFit="1" customWidth="1"/>
    <col min="13002" max="13002" width="16.140625" style="10" customWidth="1"/>
    <col min="13003" max="13003" width="0" style="10" hidden="1" customWidth="1"/>
    <col min="13004" max="13004" width="10.85546875" style="10" customWidth="1"/>
    <col min="13005" max="13008" width="0" style="10" hidden="1" customWidth="1"/>
    <col min="13009" max="13009" width="11.85546875" style="10" bestFit="1" customWidth="1"/>
    <col min="13010" max="13010" width="0" style="10" hidden="1" customWidth="1"/>
    <col min="13011" max="13011" width="14.140625" style="10" bestFit="1" customWidth="1"/>
    <col min="13012" max="13012" width="0" style="10" hidden="1" customWidth="1"/>
    <col min="13013" max="13013" width="11.85546875" style="10" bestFit="1" customWidth="1"/>
    <col min="13014" max="13014" width="10.42578125" style="10" bestFit="1" customWidth="1"/>
    <col min="13015" max="13019" width="0" style="10" hidden="1" customWidth="1"/>
    <col min="13020" max="13020" width="18.42578125" style="10" customWidth="1"/>
    <col min="13021" max="13021" width="0" style="10" hidden="1" customWidth="1"/>
    <col min="13022" max="13022" width="10.85546875" style="10" bestFit="1" customWidth="1"/>
    <col min="13023" max="13023" width="14" style="10" bestFit="1" customWidth="1"/>
    <col min="13024" max="13029" width="0" style="10" hidden="1" customWidth="1"/>
    <col min="13030" max="13030" width="23" style="10" bestFit="1" customWidth="1"/>
    <col min="13031" max="13031" width="0" style="10" hidden="1" customWidth="1"/>
    <col min="13032" max="13032" width="15.42578125" style="10" bestFit="1" customWidth="1"/>
    <col min="13033" max="13033" width="17.85546875" style="10" customWidth="1"/>
    <col min="13034" max="13034" width="0" style="10" hidden="1" customWidth="1"/>
    <col min="13035" max="13035" width="6.7109375" style="10" bestFit="1" customWidth="1"/>
    <col min="13036" max="13036" width="39.85546875" style="10" bestFit="1" customWidth="1"/>
    <col min="13037" max="13037" width="9.42578125" style="10" bestFit="1" customWidth="1"/>
    <col min="13038" max="13038" width="9.140625" style="10"/>
    <col min="13039" max="13039" width="9.140625" style="10" customWidth="1"/>
    <col min="13040" max="13252" width="9.140625" style="10"/>
    <col min="13253" max="13253" width="13.42578125" style="10" customWidth="1"/>
    <col min="13254" max="13254" width="9.85546875" style="10" customWidth="1"/>
    <col min="13255" max="13255" width="45" style="10" customWidth="1"/>
    <col min="13256" max="13256" width="53.85546875" style="10" customWidth="1"/>
    <col min="13257" max="13257" width="16.5703125" style="10" bestFit="1" customWidth="1"/>
    <col min="13258" max="13258" width="16.140625" style="10" customWidth="1"/>
    <col min="13259" max="13259" width="0" style="10" hidden="1" customWidth="1"/>
    <col min="13260" max="13260" width="10.85546875" style="10" customWidth="1"/>
    <col min="13261" max="13264" width="0" style="10" hidden="1" customWidth="1"/>
    <col min="13265" max="13265" width="11.85546875" style="10" bestFit="1" customWidth="1"/>
    <col min="13266" max="13266" width="0" style="10" hidden="1" customWidth="1"/>
    <col min="13267" max="13267" width="14.140625" style="10" bestFit="1" customWidth="1"/>
    <col min="13268" max="13268" width="0" style="10" hidden="1" customWidth="1"/>
    <col min="13269" max="13269" width="11.85546875" style="10" bestFit="1" customWidth="1"/>
    <col min="13270" max="13270" width="10.42578125" style="10" bestFit="1" customWidth="1"/>
    <col min="13271" max="13275" width="0" style="10" hidden="1" customWidth="1"/>
    <col min="13276" max="13276" width="18.42578125" style="10" customWidth="1"/>
    <col min="13277" max="13277" width="0" style="10" hidden="1" customWidth="1"/>
    <col min="13278" max="13278" width="10.85546875" style="10" bestFit="1" customWidth="1"/>
    <col min="13279" max="13279" width="14" style="10" bestFit="1" customWidth="1"/>
    <col min="13280" max="13285" width="0" style="10" hidden="1" customWidth="1"/>
    <col min="13286" max="13286" width="23" style="10" bestFit="1" customWidth="1"/>
    <col min="13287" max="13287" width="0" style="10" hidden="1" customWidth="1"/>
    <col min="13288" max="13288" width="15.42578125" style="10" bestFit="1" customWidth="1"/>
    <col min="13289" max="13289" width="17.85546875" style="10" customWidth="1"/>
    <col min="13290" max="13290" width="0" style="10" hidden="1" customWidth="1"/>
    <col min="13291" max="13291" width="6.7109375" style="10" bestFit="1" customWidth="1"/>
    <col min="13292" max="13292" width="39.85546875" style="10" bestFit="1" customWidth="1"/>
    <col min="13293" max="13293" width="9.42578125" style="10" bestFit="1" customWidth="1"/>
    <col min="13294" max="13294" width="9.140625" style="10"/>
    <col min="13295" max="13295" width="9.140625" style="10" customWidth="1"/>
    <col min="13296" max="13508" width="9.140625" style="10"/>
    <col min="13509" max="13509" width="13.42578125" style="10" customWidth="1"/>
    <col min="13510" max="13510" width="9.85546875" style="10" customWidth="1"/>
    <col min="13511" max="13511" width="45" style="10" customWidth="1"/>
    <col min="13512" max="13512" width="53.85546875" style="10" customWidth="1"/>
    <col min="13513" max="13513" width="16.5703125" style="10" bestFit="1" customWidth="1"/>
    <col min="13514" max="13514" width="16.140625" style="10" customWidth="1"/>
    <col min="13515" max="13515" width="0" style="10" hidden="1" customWidth="1"/>
    <col min="13516" max="13516" width="10.85546875" style="10" customWidth="1"/>
    <col min="13517" max="13520" width="0" style="10" hidden="1" customWidth="1"/>
    <col min="13521" max="13521" width="11.85546875" style="10" bestFit="1" customWidth="1"/>
    <col min="13522" max="13522" width="0" style="10" hidden="1" customWidth="1"/>
    <col min="13523" max="13523" width="14.140625" style="10" bestFit="1" customWidth="1"/>
    <col min="13524" max="13524" width="0" style="10" hidden="1" customWidth="1"/>
    <col min="13525" max="13525" width="11.85546875" style="10" bestFit="1" customWidth="1"/>
    <col min="13526" max="13526" width="10.42578125" style="10" bestFit="1" customWidth="1"/>
    <col min="13527" max="13531" width="0" style="10" hidden="1" customWidth="1"/>
    <col min="13532" max="13532" width="18.42578125" style="10" customWidth="1"/>
    <col min="13533" max="13533" width="0" style="10" hidden="1" customWidth="1"/>
    <col min="13534" max="13534" width="10.85546875" style="10" bestFit="1" customWidth="1"/>
    <col min="13535" max="13535" width="14" style="10" bestFit="1" customWidth="1"/>
    <col min="13536" max="13541" width="0" style="10" hidden="1" customWidth="1"/>
    <col min="13542" max="13542" width="23" style="10" bestFit="1" customWidth="1"/>
    <col min="13543" max="13543" width="0" style="10" hidden="1" customWidth="1"/>
    <col min="13544" max="13544" width="15.42578125" style="10" bestFit="1" customWidth="1"/>
    <col min="13545" max="13545" width="17.85546875" style="10" customWidth="1"/>
    <col min="13546" max="13546" width="0" style="10" hidden="1" customWidth="1"/>
    <col min="13547" max="13547" width="6.7109375" style="10" bestFit="1" customWidth="1"/>
    <col min="13548" max="13548" width="39.85546875" style="10" bestFit="1" customWidth="1"/>
    <col min="13549" max="13549" width="9.42578125" style="10" bestFit="1" customWidth="1"/>
    <col min="13550" max="13550" width="9.140625" style="10"/>
    <col min="13551" max="13551" width="9.140625" style="10" customWidth="1"/>
    <col min="13552" max="13764" width="9.140625" style="10"/>
    <col min="13765" max="13765" width="13.42578125" style="10" customWidth="1"/>
    <col min="13766" max="13766" width="9.85546875" style="10" customWidth="1"/>
    <col min="13767" max="13767" width="45" style="10" customWidth="1"/>
    <col min="13768" max="13768" width="53.85546875" style="10" customWidth="1"/>
    <col min="13769" max="13769" width="16.5703125" style="10" bestFit="1" customWidth="1"/>
    <col min="13770" max="13770" width="16.140625" style="10" customWidth="1"/>
    <col min="13771" max="13771" width="0" style="10" hidden="1" customWidth="1"/>
    <col min="13772" max="13772" width="10.85546875" style="10" customWidth="1"/>
    <col min="13773" max="13776" width="0" style="10" hidden="1" customWidth="1"/>
    <col min="13777" max="13777" width="11.85546875" style="10" bestFit="1" customWidth="1"/>
    <col min="13778" max="13778" width="0" style="10" hidden="1" customWidth="1"/>
    <col min="13779" max="13779" width="14.140625" style="10" bestFit="1" customWidth="1"/>
    <col min="13780" max="13780" width="0" style="10" hidden="1" customWidth="1"/>
    <col min="13781" max="13781" width="11.85546875" style="10" bestFit="1" customWidth="1"/>
    <col min="13782" max="13782" width="10.42578125" style="10" bestFit="1" customWidth="1"/>
    <col min="13783" max="13787" width="0" style="10" hidden="1" customWidth="1"/>
    <col min="13788" max="13788" width="18.42578125" style="10" customWidth="1"/>
    <col min="13789" max="13789" width="0" style="10" hidden="1" customWidth="1"/>
    <col min="13790" max="13790" width="10.85546875" style="10" bestFit="1" customWidth="1"/>
    <col min="13791" max="13791" width="14" style="10" bestFit="1" customWidth="1"/>
    <col min="13792" max="13797" width="0" style="10" hidden="1" customWidth="1"/>
    <col min="13798" max="13798" width="23" style="10" bestFit="1" customWidth="1"/>
    <col min="13799" max="13799" width="0" style="10" hidden="1" customWidth="1"/>
    <col min="13800" max="13800" width="15.42578125" style="10" bestFit="1" customWidth="1"/>
    <col min="13801" max="13801" width="17.85546875" style="10" customWidth="1"/>
    <col min="13802" max="13802" width="0" style="10" hidden="1" customWidth="1"/>
    <col min="13803" max="13803" width="6.7109375" style="10" bestFit="1" customWidth="1"/>
    <col min="13804" max="13804" width="39.85546875" style="10" bestFit="1" customWidth="1"/>
    <col min="13805" max="13805" width="9.42578125" style="10" bestFit="1" customWidth="1"/>
    <col min="13806" max="13806" width="9.140625" style="10"/>
    <col min="13807" max="13807" width="9.140625" style="10" customWidth="1"/>
    <col min="13808" max="14020" width="9.140625" style="10"/>
    <col min="14021" max="14021" width="13.42578125" style="10" customWidth="1"/>
    <col min="14022" max="14022" width="9.85546875" style="10" customWidth="1"/>
    <col min="14023" max="14023" width="45" style="10" customWidth="1"/>
    <col min="14024" max="14024" width="53.85546875" style="10" customWidth="1"/>
    <col min="14025" max="14025" width="16.5703125" style="10" bestFit="1" customWidth="1"/>
    <col min="14026" max="14026" width="16.140625" style="10" customWidth="1"/>
    <col min="14027" max="14027" width="0" style="10" hidden="1" customWidth="1"/>
    <col min="14028" max="14028" width="10.85546875" style="10" customWidth="1"/>
    <col min="14029" max="14032" width="0" style="10" hidden="1" customWidth="1"/>
    <col min="14033" max="14033" width="11.85546875" style="10" bestFit="1" customWidth="1"/>
    <col min="14034" max="14034" width="0" style="10" hidden="1" customWidth="1"/>
    <col min="14035" max="14035" width="14.140625" style="10" bestFit="1" customWidth="1"/>
    <col min="14036" max="14036" width="0" style="10" hidden="1" customWidth="1"/>
    <col min="14037" max="14037" width="11.85546875" style="10" bestFit="1" customWidth="1"/>
    <col min="14038" max="14038" width="10.42578125" style="10" bestFit="1" customWidth="1"/>
    <col min="14039" max="14043" width="0" style="10" hidden="1" customWidth="1"/>
    <col min="14044" max="14044" width="18.42578125" style="10" customWidth="1"/>
    <col min="14045" max="14045" width="0" style="10" hidden="1" customWidth="1"/>
    <col min="14046" max="14046" width="10.85546875" style="10" bestFit="1" customWidth="1"/>
    <col min="14047" max="14047" width="14" style="10" bestFit="1" customWidth="1"/>
    <col min="14048" max="14053" width="0" style="10" hidden="1" customWidth="1"/>
    <col min="14054" max="14054" width="23" style="10" bestFit="1" customWidth="1"/>
    <col min="14055" max="14055" width="0" style="10" hidden="1" customWidth="1"/>
    <col min="14056" max="14056" width="15.42578125" style="10" bestFit="1" customWidth="1"/>
    <col min="14057" max="14057" width="17.85546875" style="10" customWidth="1"/>
    <col min="14058" max="14058" width="0" style="10" hidden="1" customWidth="1"/>
    <col min="14059" max="14059" width="6.7109375" style="10" bestFit="1" customWidth="1"/>
    <col min="14060" max="14060" width="39.85546875" style="10" bestFit="1" customWidth="1"/>
    <col min="14061" max="14061" width="9.42578125" style="10" bestFit="1" customWidth="1"/>
    <col min="14062" max="14062" width="9.140625" style="10"/>
    <col min="14063" max="14063" width="9.140625" style="10" customWidth="1"/>
    <col min="14064" max="14276" width="9.140625" style="10"/>
    <col min="14277" max="14277" width="13.42578125" style="10" customWidth="1"/>
    <col min="14278" max="14278" width="9.85546875" style="10" customWidth="1"/>
    <col min="14279" max="14279" width="45" style="10" customWidth="1"/>
    <col min="14280" max="14280" width="53.85546875" style="10" customWidth="1"/>
    <col min="14281" max="14281" width="16.5703125" style="10" bestFit="1" customWidth="1"/>
    <col min="14282" max="14282" width="16.140625" style="10" customWidth="1"/>
    <col min="14283" max="14283" width="0" style="10" hidden="1" customWidth="1"/>
    <col min="14284" max="14284" width="10.85546875" style="10" customWidth="1"/>
    <col min="14285" max="14288" width="0" style="10" hidden="1" customWidth="1"/>
    <col min="14289" max="14289" width="11.85546875" style="10" bestFit="1" customWidth="1"/>
    <col min="14290" max="14290" width="0" style="10" hidden="1" customWidth="1"/>
    <col min="14291" max="14291" width="14.140625" style="10" bestFit="1" customWidth="1"/>
    <col min="14292" max="14292" width="0" style="10" hidden="1" customWidth="1"/>
    <col min="14293" max="14293" width="11.85546875" style="10" bestFit="1" customWidth="1"/>
    <col min="14294" max="14294" width="10.42578125" style="10" bestFit="1" customWidth="1"/>
    <col min="14295" max="14299" width="0" style="10" hidden="1" customWidth="1"/>
    <col min="14300" max="14300" width="18.42578125" style="10" customWidth="1"/>
    <col min="14301" max="14301" width="0" style="10" hidden="1" customWidth="1"/>
    <col min="14302" max="14302" width="10.85546875" style="10" bestFit="1" customWidth="1"/>
    <col min="14303" max="14303" width="14" style="10" bestFit="1" customWidth="1"/>
    <col min="14304" max="14309" width="0" style="10" hidden="1" customWidth="1"/>
    <col min="14310" max="14310" width="23" style="10" bestFit="1" customWidth="1"/>
    <col min="14311" max="14311" width="0" style="10" hidden="1" customWidth="1"/>
    <col min="14312" max="14312" width="15.42578125" style="10" bestFit="1" customWidth="1"/>
    <col min="14313" max="14313" width="17.85546875" style="10" customWidth="1"/>
    <col min="14314" max="14314" width="0" style="10" hidden="1" customWidth="1"/>
    <col min="14315" max="14315" width="6.7109375" style="10" bestFit="1" customWidth="1"/>
    <col min="14316" max="14316" width="39.85546875" style="10" bestFit="1" customWidth="1"/>
    <col min="14317" max="14317" width="9.42578125" style="10" bestFit="1" customWidth="1"/>
    <col min="14318" max="14318" width="9.140625" style="10"/>
    <col min="14319" max="14319" width="9.140625" style="10" customWidth="1"/>
    <col min="14320" max="14532" width="9.140625" style="10"/>
    <col min="14533" max="14533" width="13.42578125" style="10" customWidth="1"/>
    <col min="14534" max="14534" width="9.85546875" style="10" customWidth="1"/>
    <col min="14535" max="14535" width="45" style="10" customWidth="1"/>
    <col min="14536" max="14536" width="53.85546875" style="10" customWidth="1"/>
    <col min="14537" max="14537" width="16.5703125" style="10" bestFit="1" customWidth="1"/>
    <col min="14538" max="14538" width="16.140625" style="10" customWidth="1"/>
    <col min="14539" max="14539" width="0" style="10" hidden="1" customWidth="1"/>
    <col min="14540" max="14540" width="10.85546875" style="10" customWidth="1"/>
    <col min="14541" max="14544" width="0" style="10" hidden="1" customWidth="1"/>
    <col min="14545" max="14545" width="11.85546875" style="10" bestFit="1" customWidth="1"/>
    <col min="14546" max="14546" width="0" style="10" hidden="1" customWidth="1"/>
    <col min="14547" max="14547" width="14.140625" style="10" bestFit="1" customWidth="1"/>
    <col min="14548" max="14548" width="0" style="10" hidden="1" customWidth="1"/>
    <col min="14549" max="14549" width="11.85546875" style="10" bestFit="1" customWidth="1"/>
    <col min="14550" max="14550" width="10.42578125" style="10" bestFit="1" customWidth="1"/>
    <col min="14551" max="14555" width="0" style="10" hidden="1" customWidth="1"/>
    <col min="14556" max="14556" width="18.42578125" style="10" customWidth="1"/>
    <col min="14557" max="14557" width="0" style="10" hidden="1" customWidth="1"/>
    <col min="14558" max="14558" width="10.85546875" style="10" bestFit="1" customWidth="1"/>
    <col min="14559" max="14559" width="14" style="10" bestFit="1" customWidth="1"/>
    <col min="14560" max="14565" width="0" style="10" hidden="1" customWidth="1"/>
    <col min="14566" max="14566" width="23" style="10" bestFit="1" customWidth="1"/>
    <col min="14567" max="14567" width="0" style="10" hidden="1" customWidth="1"/>
    <col min="14568" max="14568" width="15.42578125" style="10" bestFit="1" customWidth="1"/>
    <col min="14569" max="14569" width="17.85546875" style="10" customWidth="1"/>
    <col min="14570" max="14570" width="0" style="10" hidden="1" customWidth="1"/>
    <col min="14571" max="14571" width="6.7109375" style="10" bestFit="1" customWidth="1"/>
    <col min="14572" max="14572" width="39.85546875" style="10" bestFit="1" customWidth="1"/>
    <col min="14573" max="14573" width="9.42578125" style="10" bestFit="1" customWidth="1"/>
    <col min="14574" max="14574" width="9.140625" style="10"/>
    <col min="14575" max="14575" width="9.140625" style="10" customWidth="1"/>
    <col min="14576" max="14788" width="9.140625" style="10"/>
    <col min="14789" max="14789" width="13.42578125" style="10" customWidth="1"/>
    <col min="14790" max="14790" width="9.85546875" style="10" customWidth="1"/>
    <col min="14791" max="14791" width="45" style="10" customWidth="1"/>
    <col min="14792" max="14792" width="53.85546875" style="10" customWidth="1"/>
    <col min="14793" max="14793" width="16.5703125" style="10" bestFit="1" customWidth="1"/>
    <col min="14794" max="14794" width="16.140625" style="10" customWidth="1"/>
    <col min="14795" max="14795" width="0" style="10" hidden="1" customWidth="1"/>
    <col min="14796" max="14796" width="10.85546875" style="10" customWidth="1"/>
    <col min="14797" max="14800" width="0" style="10" hidden="1" customWidth="1"/>
    <col min="14801" max="14801" width="11.85546875" style="10" bestFit="1" customWidth="1"/>
    <col min="14802" max="14802" width="0" style="10" hidden="1" customWidth="1"/>
    <col min="14803" max="14803" width="14.140625" style="10" bestFit="1" customWidth="1"/>
    <col min="14804" max="14804" width="0" style="10" hidden="1" customWidth="1"/>
    <col min="14805" max="14805" width="11.85546875" style="10" bestFit="1" customWidth="1"/>
    <col min="14806" max="14806" width="10.42578125" style="10" bestFit="1" customWidth="1"/>
    <col min="14807" max="14811" width="0" style="10" hidden="1" customWidth="1"/>
    <col min="14812" max="14812" width="18.42578125" style="10" customWidth="1"/>
    <col min="14813" max="14813" width="0" style="10" hidden="1" customWidth="1"/>
    <col min="14814" max="14814" width="10.85546875" style="10" bestFit="1" customWidth="1"/>
    <col min="14815" max="14815" width="14" style="10" bestFit="1" customWidth="1"/>
    <col min="14816" max="14821" width="0" style="10" hidden="1" customWidth="1"/>
    <col min="14822" max="14822" width="23" style="10" bestFit="1" customWidth="1"/>
    <col min="14823" max="14823" width="0" style="10" hidden="1" customWidth="1"/>
    <col min="14824" max="14824" width="15.42578125" style="10" bestFit="1" customWidth="1"/>
    <col min="14825" max="14825" width="17.85546875" style="10" customWidth="1"/>
    <col min="14826" max="14826" width="0" style="10" hidden="1" customWidth="1"/>
    <col min="14827" max="14827" width="6.7109375" style="10" bestFit="1" customWidth="1"/>
    <col min="14828" max="14828" width="39.85546875" style="10" bestFit="1" customWidth="1"/>
    <col min="14829" max="14829" width="9.42578125" style="10" bestFit="1" customWidth="1"/>
    <col min="14830" max="14830" width="9.140625" style="10"/>
    <col min="14831" max="14831" width="9.140625" style="10" customWidth="1"/>
    <col min="14832" max="15044" width="9.140625" style="10"/>
    <col min="15045" max="15045" width="13.42578125" style="10" customWidth="1"/>
    <col min="15046" max="15046" width="9.85546875" style="10" customWidth="1"/>
    <col min="15047" max="15047" width="45" style="10" customWidth="1"/>
    <col min="15048" max="15048" width="53.85546875" style="10" customWidth="1"/>
    <col min="15049" max="15049" width="16.5703125" style="10" bestFit="1" customWidth="1"/>
    <col min="15050" max="15050" width="16.140625" style="10" customWidth="1"/>
    <col min="15051" max="15051" width="0" style="10" hidden="1" customWidth="1"/>
    <col min="15052" max="15052" width="10.85546875" style="10" customWidth="1"/>
    <col min="15053" max="15056" width="0" style="10" hidden="1" customWidth="1"/>
    <col min="15057" max="15057" width="11.85546875" style="10" bestFit="1" customWidth="1"/>
    <col min="15058" max="15058" width="0" style="10" hidden="1" customWidth="1"/>
    <col min="15059" max="15059" width="14.140625" style="10" bestFit="1" customWidth="1"/>
    <col min="15060" max="15060" width="0" style="10" hidden="1" customWidth="1"/>
    <col min="15061" max="15061" width="11.85546875" style="10" bestFit="1" customWidth="1"/>
    <col min="15062" max="15062" width="10.42578125" style="10" bestFit="1" customWidth="1"/>
    <col min="15063" max="15067" width="0" style="10" hidden="1" customWidth="1"/>
    <col min="15068" max="15068" width="18.42578125" style="10" customWidth="1"/>
    <col min="15069" max="15069" width="0" style="10" hidden="1" customWidth="1"/>
    <col min="15070" max="15070" width="10.85546875" style="10" bestFit="1" customWidth="1"/>
    <col min="15071" max="15071" width="14" style="10" bestFit="1" customWidth="1"/>
    <col min="15072" max="15077" width="0" style="10" hidden="1" customWidth="1"/>
    <col min="15078" max="15078" width="23" style="10" bestFit="1" customWidth="1"/>
    <col min="15079" max="15079" width="0" style="10" hidden="1" customWidth="1"/>
    <col min="15080" max="15080" width="15.42578125" style="10" bestFit="1" customWidth="1"/>
    <col min="15081" max="15081" width="17.85546875" style="10" customWidth="1"/>
    <col min="15082" max="15082" width="0" style="10" hidden="1" customWidth="1"/>
    <col min="15083" max="15083" width="6.7109375" style="10" bestFit="1" customWidth="1"/>
    <col min="15084" max="15084" width="39.85546875" style="10" bestFit="1" customWidth="1"/>
    <col min="15085" max="15085" width="9.42578125" style="10" bestFit="1" customWidth="1"/>
    <col min="15086" max="15086" width="9.140625" style="10"/>
    <col min="15087" max="15087" width="9.140625" style="10" customWidth="1"/>
    <col min="15088" max="15300" width="9.140625" style="10"/>
    <col min="15301" max="15301" width="13.42578125" style="10" customWidth="1"/>
    <col min="15302" max="15302" width="9.85546875" style="10" customWidth="1"/>
    <col min="15303" max="15303" width="45" style="10" customWidth="1"/>
    <col min="15304" max="15304" width="53.85546875" style="10" customWidth="1"/>
    <col min="15305" max="15305" width="16.5703125" style="10" bestFit="1" customWidth="1"/>
    <col min="15306" max="15306" width="16.140625" style="10" customWidth="1"/>
    <col min="15307" max="15307" width="0" style="10" hidden="1" customWidth="1"/>
    <col min="15308" max="15308" width="10.85546875" style="10" customWidth="1"/>
    <col min="15309" max="15312" width="0" style="10" hidden="1" customWidth="1"/>
    <col min="15313" max="15313" width="11.85546875" style="10" bestFit="1" customWidth="1"/>
    <col min="15314" max="15314" width="0" style="10" hidden="1" customWidth="1"/>
    <col min="15315" max="15315" width="14.140625" style="10" bestFit="1" customWidth="1"/>
    <col min="15316" max="15316" width="0" style="10" hidden="1" customWidth="1"/>
    <col min="15317" max="15317" width="11.85546875" style="10" bestFit="1" customWidth="1"/>
    <col min="15318" max="15318" width="10.42578125" style="10" bestFit="1" customWidth="1"/>
    <col min="15319" max="15323" width="0" style="10" hidden="1" customWidth="1"/>
    <col min="15324" max="15324" width="18.42578125" style="10" customWidth="1"/>
    <col min="15325" max="15325" width="0" style="10" hidden="1" customWidth="1"/>
    <col min="15326" max="15326" width="10.85546875" style="10" bestFit="1" customWidth="1"/>
    <col min="15327" max="15327" width="14" style="10" bestFit="1" customWidth="1"/>
    <col min="15328" max="15333" width="0" style="10" hidden="1" customWidth="1"/>
    <col min="15334" max="15334" width="23" style="10" bestFit="1" customWidth="1"/>
    <col min="15335" max="15335" width="0" style="10" hidden="1" customWidth="1"/>
    <col min="15336" max="15336" width="15.42578125" style="10" bestFit="1" customWidth="1"/>
    <col min="15337" max="15337" width="17.85546875" style="10" customWidth="1"/>
    <col min="15338" max="15338" width="0" style="10" hidden="1" customWidth="1"/>
    <col min="15339" max="15339" width="6.7109375" style="10" bestFit="1" customWidth="1"/>
    <col min="15340" max="15340" width="39.85546875" style="10" bestFit="1" customWidth="1"/>
    <col min="15341" max="15341" width="9.42578125" style="10" bestFit="1" customWidth="1"/>
    <col min="15342" max="15342" width="9.140625" style="10"/>
    <col min="15343" max="15343" width="9.140625" style="10" customWidth="1"/>
    <col min="15344" max="15556" width="9.140625" style="10"/>
    <col min="15557" max="15557" width="13.42578125" style="10" customWidth="1"/>
    <col min="15558" max="15558" width="9.85546875" style="10" customWidth="1"/>
    <col min="15559" max="15559" width="45" style="10" customWidth="1"/>
    <col min="15560" max="15560" width="53.85546875" style="10" customWidth="1"/>
    <col min="15561" max="15561" width="16.5703125" style="10" bestFit="1" customWidth="1"/>
    <col min="15562" max="15562" width="16.140625" style="10" customWidth="1"/>
    <col min="15563" max="15563" width="0" style="10" hidden="1" customWidth="1"/>
    <col min="15564" max="15564" width="10.85546875" style="10" customWidth="1"/>
    <col min="15565" max="15568" width="0" style="10" hidden="1" customWidth="1"/>
    <col min="15569" max="15569" width="11.85546875" style="10" bestFit="1" customWidth="1"/>
    <col min="15570" max="15570" width="0" style="10" hidden="1" customWidth="1"/>
    <col min="15571" max="15571" width="14.140625" style="10" bestFit="1" customWidth="1"/>
    <col min="15572" max="15572" width="0" style="10" hidden="1" customWidth="1"/>
    <col min="15573" max="15573" width="11.85546875" style="10" bestFit="1" customWidth="1"/>
    <col min="15574" max="15574" width="10.42578125" style="10" bestFit="1" customWidth="1"/>
    <col min="15575" max="15579" width="0" style="10" hidden="1" customWidth="1"/>
    <col min="15580" max="15580" width="18.42578125" style="10" customWidth="1"/>
    <col min="15581" max="15581" width="0" style="10" hidden="1" customWidth="1"/>
    <col min="15582" max="15582" width="10.85546875" style="10" bestFit="1" customWidth="1"/>
    <col min="15583" max="15583" width="14" style="10" bestFit="1" customWidth="1"/>
    <col min="15584" max="15589" width="0" style="10" hidden="1" customWidth="1"/>
    <col min="15590" max="15590" width="23" style="10" bestFit="1" customWidth="1"/>
    <col min="15591" max="15591" width="0" style="10" hidden="1" customWidth="1"/>
    <col min="15592" max="15592" width="15.42578125" style="10" bestFit="1" customWidth="1"/>
    <col min="15593" max="15593" width="17.85546875" style="10" customWidth="1"/>
    <col min="15594" max="15594" width="0" style="10" hidden="1" customWidth="1"/>
    <col min="15595" max="15595" width="6.7109375" style="10" bestFit="1" customWidth="1"/>
    <col min="15596" max="15596" width="39.85546875" style="10" bestFit="1" customWidth="1"/>
    <col min="15597" max="15597" width="9.42578125" style="10" bestFit="1" customWidth="1"/>
    <col min="15598" max="15598" width="9.140625" style="10"/>
    <col min="15599" max="15599" width="9.140625" style="10" customWidth="1"/>
    <col min="15600" max="15812" width="9.140625" style="10"/>
    <col min="15813" max="15813" width="13.42578125" style="10" customWidth="1"/>
    <col min="15814" max="15814" width="9.85546875" style="10" customWidth="1"/>
    <col min="15815" max="15815" width="45" style="10" customWidth="1"/>
    <col min="15816" max="15816" width="53.85546875" style="10" customWidth="1"/>
    <col min="15817" max="15817" width="16.5703125" style="10" bestFit="1" customWidth="1"/>
    <col min="15818" max="15818" width="16.140625" style="10" customWidth="1"/>
    <col min="15819" max="15819" width="0" style="10" hidden="1" customWidth="1"/>
    <col min="15820" max="15820" width="10.85546875" style="10" customWidth="1"/>
    <col min="15821" max="15824" width="0" style="10" hidden="1" customWidth="1"/>
    <col min="15825" max="15825" width="11.85546875" style="10" bestFit="1" customWidth="1"/>
    <col min="15826" max="15826" width="0" style="10" hidden="1" customWidth="1"/>
    <col min="15827" max="15827" width="14.140625" style="10" bestFit="1" customWidth="1"/>
    <col min="15828" max="15828" width="0" style="10" hidden="1" customWidth="1"/>
    <col min="15829" max="15829" width="11.85546875" style="10" bestFit="1" customWidth="1"/>
    <col min="15830" max="15830" width="10.42578125" style="10" bestFit="1" customWidth="1"/>
    <col min="15831" max="15835" width="0" style="10" hidden="1" customWidth="1"/>
    <col min="15836" max="15836" width="18.42578125" style="10" customWidth="1"/>
    <col min="15837" max="15837" width="0" style="10" hidden="1" customWidth="1"/>
    <col min="15838" max="15838" width="10.85546875" style="10" bestFit="1" customWidth="1"/>
    <col min="15839" max="15839" width="14" style="10" bestFit="1" customWidth="1"/>
    <col min="15840" max="15845" width="0" style="10" hidden="1" customWidth="1"/>
    <col min="15846" max="15846" width="23" style="10" bestFit="1" customWidth="1"/>
    <col min="15847" max="15847" width="0" style="10" hidden="1" customWidth="1"/>
    <col min="15848" max="15848" width="15.42578125" style="10" bestFit="1" customWidth="1"/>
    <col min="15849" max="15849" width="17.85546875" style="10" customWidth="1"/>
    <col min="15850" max="15850" width="0" style="10" hidden="1" customWidth="1"/>
    <col min="15851" max="15851" width="6.7109375" style="10" bestFit="1" customWidth="1"/>
    <col min="15852" max="15852" width="39.85546875" style="10" bestFit="1" customWidth="1"/>
    <col min="15853" max="15853" width="9.42578125" style="10" bestFit="1" customWidth="1"/>
    <col min="15854" max="15854" width="9.140625" style="10"/>
    <col min="15855" max="15855" width="9.140625" style="10" customWidth="1"/>
    <col min="15856" max="16068" width="9.140625" style="10"/>
    <col min="16069" max="16069" width="13.42578125" style="10" customWidth="1"/>
    <col min="16070" max="16070" width="9.85546875" style="10" customWidth="1"/>
    <col min="16071" max="16071" width="45" style="10" customWidth="1"/>
    <col min="16072" max="16072" width="53.85546875" style="10" customWidth="1"/>
    <col min="16073" max="16073" width="16.5703125" style="10" bestFit="1" customWidth="1"/>
    <col min="16074" max="16074" width="16.140625" style="10" customWidth="1"/>
    <col min="16075" max="16075" width="0" style="10" hidden="1" customWidth="1"/>
    <col min="16076" max="16076" width="10.85546875" style="10" customWidth="1"/>
    <col min="16077" max="16080" width="0" style="10" hidden="1" customWidth="1"/>
    <col min="16081" max="16081" width="11.85546875" style="10" bestFit="1" customWidth="1"/>
    <col min="16082" max="16082" width="0" style="10" hidden="1" customWidth="1"/>
    <col min="16083" max="16083" width="14.140625" style="10" bestFit="1" customWidth="1"/>
    <col min="16084" max="16084" width="0" style="10" hidden="1" customWidth="1"/>
    <col min="16085" max="16085" width="11.85546875" style="10" bestFit="1" customWidth="1"/>
    <col min="16086" max="16086" width="10.42578125" style="10" bestFit="1" customWidth="1"/>
    <col min="16087" max="16091" width="0" style="10" hidden="1" customWidth="1"/>
    <col min="16092" max="16092" width="18.42578125" style="10" customWidth="1"/>
    <col min="16093" max="16093" width="0" style="10" hidden="1" customWidth="1"/>
    <col min="16094" max="16094" width="10.85546875" style="10" bestFit="1" customWidth="1"/>
    <col min="16095" max="16095" width="14" style="10" bestFit="1" customWidth="1"/>
    <col min="16096" max="16101" width="0" style="10" hidden="1" customWidth="1"/>
    <col min="16102" max="16102" width="23" style="10" bestFit="1" customWidth="1"/>
    <col min="16103" max="16103" width="0" style="10" hidden="1" customWidth="1"/>
    <col min="16104" max="16104" width="15.42578125" style="10" bestFit="1" customWidth="1"/>
    <col min="16105" max="16105" width="17.85546875" style="10" customWidth="1"/>
    <col min="16106" max="16106" width="0" style="10" hidden="1" customWidth="1"/>
    <col min="16107" max="16107" width="6.7109375" style="10" bestFit="1" customWidth="1"/>
    <col min="16108" max="16108" width="39.85546875" style="10" bestFit="1" customWidth="1"/>
    <col min="16109" max="16109" width="9.42578125" style="10" bestFit="1" customWidth="1"/>
    <col min="16110" max="16110" width="9.140625" style="10"/>
    <col min="16111" max="16111" width="9.140625" style="10" customWidth="1"/>
    <col min="16112" max="16384" width="9.140625" style="10"/>
  </cols>
  <sheetData>
    <row r="1" spans="1:9" x14ac:dyDescent="0.25">
      <c r="A1" s="298" t="s">
        <v>0</v>
      </c>
      <c r="B1" s="298"/>
      <c r="C1" s="298"/>
      <c r="D1" s="298"/>
      <c r="E1" s="298"/>
      <c r="F1" s="298"/>
      <c r="G1" s="298"/>
      <c r="H1" s="298"/>
    </row>
    <row r="2" spans="1:9" x14ac:dyDescent="0.25">
      <c r="A2" s="299" t="s">
        <v>86</v>
      </c>
      <c r="B2" s="299"/>
      <c r="C2" s="299"/>
      <c r="D2" s="299"/>
      <c r="E2" s="299"/>
      <c r="F2" s="299"/>
      <c r="G2" s="299"/>
      <c r="H2" s="299"/>
    </row>
    <row r="3" spans="1:9" x14ac:dyDescent="0.25">
      <c r="A3" s="264">
        <v>43252</v>
      </c>
      <c r="B3" s="141"/>
      <c r="C3" s="83"/>
      <c r="E3" s="82"/>
    </row>
    <row r="4" spans="1:9" ht="15.75" thickBot="1" x14ac:dyDescent="0.3"/>
    <row r="5" spans="1:9" ht="30.75" thickBot="1" x14ac:dyDescent="0.3">
      <c r="A5" s="130" t="s">
        <v>78</v>
      </c>
      <c r="B5" s="143" t="s">
        <v>206</v>
      </c>
      <c r="C5" s="131" t="s">
        <v>79</v>
      </c>
      <c r="D5" s="131" t="s">
        <v>87</v>
      </c>
      <c r="E5" s="131" t="s">
        <v>88</v>
      </c>
      <c r="F5" s="132" t="s">
        <v>80</v>
      </c>
      <c r="G5" s="132" t="s">
        <v>1</v>
      </c>
      <c r="H5" s="132" t="s">
        <v>1</v>
      </c>
      <c r="I5" s="133" t="s">
        <v>140</v>
      </c>
    </row>
    <row r="6" spans="1:9" x14ac:dyDescent="0.25">
      <c r="A6" s="116" t="s">
        <v>254</v>
      </c>
      <c r="B6" s="144" t="s">
        <v>150</v>
      </c>
      <c r="C6" s="86" t="s">
        <v>89</v>
      </c>
      <c r="D6" s="98" t="s">
        <v>97</v>
      </c>
      <c r="E6" s="98" t="s">
        <v>101</v>
      </c>
      <c r="F6" s="99">
        <v>42.83</v>
      </c>
      <c r="G6" s="99">
        <v>7.14</v>
      </c>
      <c r="H6" s="99"/>
      <c r="I6" s="117">
        <f t="shared" ref="I6:I7" si="0">F6-G6</f>
        <v>35.69</v>
      </c>
    </row>
    <row r="7" spans="1:9" x14ac:dyDescent="0.25">
      <c r="A7" s="116" t="s">
        <v>219</v>
      </c>
      <c r="B7" s="144" t="s">
        <v>145</v>
      </c>
      <c r="C7" s="86" t="s">
        <v>89</v>
      </c>
      <c r="D7" s="98" t="s">
        <v>96</v>
      </c>
      <c r="E7" s="98" t="s">
        <v>209</v>
      </c>
      <c r="F7" s="99">
        <v>8</v>
      </c>
      <c r="G7" s="99">
        <v>0</v>
      </c>
      <c r="H7" s="99"/>
      <c r="I7" s="117">
        <f t="shared" si="0"/>
        <v>8</v>
      </c>
    </row>
    <row r="8" spans="1:9" s="87" customFormat="1" x14ac:dyDescent="0.25">
      <c r="A8" s="116" t="s">
        <v>219</v>
      </c>
      <c r="B8" s="145" t="s">
        <v>191</v>
      </c>
      <c r="C8" s="86">
        <v>1680</v>
      </c>
      <c r="D8" s="39" t="s">
        <v>220</v>
      </c>
      <c r="E8" s="39" t="s">
        <v>221</v>
      </c>
      <c r="F8" s="97">
        <v>600</v>
      </c>
      <c r="G8" s="99">
        <v>100</v>
      </c>
      <c r="H8" s="99"/>
      <c r="I8" s="118">
        <f>F8-G8</f>
        <v>500</v>
      </c>
    </row>
    <row r="9" spans="1:9" s="87" customFormat="1" x14ac:dyDescent="0.25">
      <c r="A9" s="116" t="s">
        <v>219</v>
      </c>
      <c r="B9" s="145" t="s">
        <v>157</v>
      </c>
      <c r="C9" s="86">
        <v>1681</v>
      </c>
      <c r="D9" s="39" t="s">
        <v>244</v>
      </c>
      <c r="E9" s="39" t="s">
        <v>222</v>
      </c>
      <c r="F9" s="97">
        <v>9.99</v>
      </c>
      <c r="G9" s="99">
        <v>0</v>
      </c>
      <c r="H9" s="99"/>
      <c r="I9" s="118">
        <f t="shared" ref="I9:I28" si="1">F9-G9</f>
        <v>9.99</v>
      </c>
    </row>
    <row r="10" spans="1:9" s="87" customFormat="1" x14ac:dyDescent="0.25">
      <c r="A10" s="116" t="s">
        <v>219</v>
      </c>
      <c r="B10" s="145" t="s">
        <v>163</v>
      </c>
      <c r="C10" s="86">
        <v>1657</v>
      </c>
      <c r="D10" s="39" t="s">
        <v>256</v>
      </c>
      <c r="E10" s="39" t="s">
        <v>255</v>
      </c>
      <c r="F10" s="97">
        <v>-150</v>
      </c>
      <c r="G10" s="99">
        <v>0</v>
      </c>
      <c r="H10" s="99"/>
      <c r="I10" s="118">
        <f t="shared" si="1"/>
        <v>-150</v>
      </c>
    </row>
    <row r="11" spans="1:9" s="87" customFormat="1" x14ac:dyDescent="0.25">
      <c r="A11" s="116" t="s">
        <v>219</v>
      </c>
      <c r="B11" s="145" t="s">
        <v>163</v>
      </c>
      <c r="C11" s="86">
        <v>1682</v>
      </c>
      <c r="D11" s="39" t="s">
        <v>223</v>
      </c>
      <c r="E11" s="39" t="s">
        <v>224</v>
      </c>
      <c r="F11" s="97">
        <v>150</v>
      </c>
      <c r="G11" s="99">
        <v>0</v>
      </c>
      <c r="H11" s="99"/>
      <c r="I11" s="118">
        <f t="shared" si="1"/>
        <v>150</v>
      </c>
    </row>
    <row r="12" spans="1:9" s="87" customFormat="1" x14ac:dyDescent="0.25">
      <c r="A12" s="116" t="s">
        <v>219</v>
      </c>
      <c r="B12" s="145" t="s">
        <v>160</v>
      </c>
      <c r="C12" s="86">
        <v>1683</v>
      </c>
      <c r="D12" s="39" t="s">
        <v>225</v>
      </c>
      <c r="E12" s="39" t="s">
        <v>226</v>
      </c>
      <c r="F12" s="97">
        <v>804</v>
      </c>
      <c r="G12" s="99">
        <v>134</v>
      </c>
      <c r="H12" s="99"/>
      <c r="I12" s="118">
        <f t="shared" si="1"/>
        <v>670</v>
      </c>
    </row>
    <row r="13" spans="1:9" x14ac:dyDescent="0.25">
      <c r="A13" s="116" t="s">
        <v>219</v>
      </c>
      <c r="B13" s="145" t="s">
        <v>159</v>
      </c>
      <c r="C13" s="96">
        <v>1684</v>
      </c>
      <c r="D13" s="120" t="s">
        <v>227</v>
      </c>
      <c r="E13" s="70" t="s">
        <v>228</v>
      </c>
      <c r="F13" s="97">
        <v>629.27</v>
      </c>
      <c r="G13" s="99">
        <v>0</v>
      </c>
      <c r="H13" s="119"/>
      <c r="I13" s="118">
        <f t="shared" si="1"/>
        <v>629.27</v>
      </c>
    </row>
    <row r="14" spans="1:9" x14ac:dyDescent="0.25">
      <c r="A14" s="116" t="s">
        <v>219</v>
      </c>
      <c r="B14" s="145" t="s">
        <v>162</v>
      </c>
      <c r="C14" s="96">
        <v>1685</v>
      </c>
      <c r="D14" s="120" t="s">
        <v>229</v>
      </c>
      <c r="E14" s="70" t="s">
        <v>230</v>
      </c>
      <c r="F14" s="97">
        <v>300</v>
      </c>
      <c r="G14" s="99">
        <v>0</v>
      </c>
      <c r="H14" s="119"/>
      <c r="I14" s="118">
        <f t="shared" si="1"/>
        <v>300</v>
      </c>
    </row>
    <row r="15" spans="1:9" x14ac:dyDescent="0.25">
      <c r="A15" s="116" t="s">
        <v>219</v>
      </c>
      <c r="B15" s="145" t="s">
        <v>175</v>
      </c>
      <c r="C15" s="96">
        <v>1686</v>
      </c>
      <c r="D15" s="120" t="s">
        <v>231</v>
      </c>
      <c r="E15" s="70" t="s">
        <v>232</v>
      </c>
      <c r="F15" s="97">
        <v>192</v>
      </c>
      <c r="G15" s="99">
        <v>32</v>
      </c>
      <c r="H15" s="119"/>
      <c r="I15" s="118">
        <f t="shared" si="1"/>
        <v>160</v>
      </c>
    </row>
    <row r="16" spans="1:9" x14ac:dyDescent="0.25">
      <c r="A16" s="116" t="s">
        <v>219</v>
      </c>
      <c r="B16" s="145" t="s">
        <v>172</v>
      </c>
      <c r="C16" s="96">
        <v>1687</v>
      </c>
      <c r="D16" s="120" t="s">
        <v>231</v>
      </c>
      <c r="E16" s="266">
        <v>43221</v>
      </c>
      <c r="F16" s="97">
        <v>1877.5</v>
      </c>
      <c r="G16" s="99">
        <v>312.92</v>
      </c>
      <c r="H16" s="119"/>
      <c r="I16" s="118">
        <f t="shared" si="1"/>
        <v>1564.58</v>
      </c>
    </row>
    <row r="17" spans="1:10" x14ac:dyDescent="0.25">
      <c r="A17" s="116" t="s">
        <v>219</v>
      </c>
      <c r="B17" s="145" t="s">
        <v>172</v>
      </c>
      <c r="C17" s="96">
        <v>1688</v>
      </c>
      <c r="D17" s="120" t="s">
        <v>231</v>
      </c>
      <c r="E17" s="266">
        <v>43191</v>
      </c>
      <c r="F17" s="97">
        <v>1877.5</v>
      </c>
      <c r="G17" s="99">
        <v>312.92</v>
      </c>
      <c r="H17" s="119"/>
      <c r="I17" s="118">
        <f t="shared" si="1"/>
        <v>1564.58</v>
      </c>
    </row>
    <row r="18" spans="1:10" x14ac:dyDescent="0.25">
      <c r="A18" s="116" t="s">
        <v>233</v>
      </c>
      <c r="B18" s="144" t="s">
        <v>150</v>
      </c>
      <c r="C18" s="86" t="s">
        <v>89</v>
      </c>
      <c r="D18" s="98" t="s">
        <v>210</v>
      </c>
      <c r="E18" s="98" t="s">
        <v>100</v>
      </c>
      <c r="F18" s="99">
        <v>5</v>
      </c>
      <c r="G18" s="99">
        <v>0.84</v>
      </c>
      <c r="H18" s="99"/>
      <c r="I18" s="117">
        <f t="shared" si="1"/>
        <v>4.16</v>
      </c>
    </row>
    <row r="19" spans="1:10" x14ac:dyDescent="0.25">
      <c r="A19" s="116" t="s">
        <v>233</v>
      </c>
      <c r="B19" s="145" t="s">
        <v>186</v>
      </c>
      <c r="C19" s="96">
        <v>1689</v>
      </c>
      <c r="D19" s="120" t="s">
        <v>231</v>
      </c>
      <c r="E19" s="70" t="s">
        <v>234</v>
      </c>
      <c r="F19" s="97">
        <v>408</v>
      </c>
      <c r="G19" s="99">
        <v>68</v>
      </c>
      <c r="H19" s="119"/>
      <c r="I19" s="118">
        <f t="shared" si="1"/>
        <v>340</v>
      </c>
    </row>
    <row r="20" spans="1:10" x14ac:dyDescent="0.25">
      <c r="A20" s="116" t="s">
        <v>233</v>
      </c>
      <c r="B20" s="145" t="s">
        <v>170</v>
      </c>
      <c r="C20" s="96">
        <v>1690</v>
      </c>
      <c r="D20" s="120" t="s">
        <v>235</v>
      </c>
      <c r="E20" s="70" t="s">
        <v>236</v>
      </c>
      <c r="F20" s="97">
        <v>5200</v>
      </c>
      <c r="G20" s="99">
        <v>0</v>
      </c>
      <c r="H20" s="119"/>
      <c r="I20" s="118">
        <f t="shared" si="1"/>
        <v>5200</v>
      </c>
    </row>
    <row r="21" spans="1:10" x14ac:dyDescent="0.25">
      <c r="A21" s="116" t="s">
        <v>233</v>
      </c>
      <c r="B21" s="145" t="s">
        <v>148</v>
      </c>
      <c r="C21" s="96">
        <v>1691</v>
      </c>
      <c r="D21" s="120" t="s">
        <v>235</v>
      </c>
      <c r="E21" s="70" t="s">
        <v>237</v>
      </c>
      <c r="F21" s="97">
        <v>3000</v>
      </c>
      <c r="G21" s="99">
        <v>0</v>
      </c>
      <c r="H21" s="119"/>
      <c r="I21" s="118">
        <f t="shared" si="1"/>
        <v>3000</v>
      </c>
    </row>
    <row r="22" spans="1:10" x14ac:dyDescent="0.25">
      <c r="A22" s="116" t="s">
        <v>233</v>
      </c>
      <c r="B22" s="145" t="s">
        <v>155</v>
      </c>
      <c r="C22" s="96">
        <v>1692</v>
      </c>
      <c r="D22" s="120" t="s">
        <v>238</v>
      </c>
      <c r="E22" s="70" t="s">
        <v>239</v>
      </c>
      <c r="F22" s="97">
        <v>33.36</v>
      </c>
      <c r="G22" s="99">
        <v>5.56</v>
      </c>
      <c r="H22" s="119"/>
      <c r="I22" s="118">
        <f t="shared" si="1"/>
        <v>27.8</v>
      </c>
    </row>
    <row r="23" spans="1:10" x14ac:dyDescent="0.25">
      <c r="A23" s="116" t="s">
        <v>233</v>
      </c>
      <c r="B23" s="145" t="s">
        <v>155</v>
      </c>
      <c r="C23" s="96">
        <v>1693</v>
      </c>
      <c r="D23" s="120" t="s">
        <v>238</v>
      </c>
      <c r="E23" s="70" t="s">
        <v>240</v>
      </c>
      <c r="F23" s="97">
        <v>33.36</v>
      </c>
      <c r="G23" s="99">
        <v>5.56</v>
      </c>
      <c r="H23" s="119"/>
      <c r="I23" s="118">
        <f t="shared" si="1"/>
        <v>27.8</v>
      </c>
    </row>
    <row r="24" spans="1:10" x14ac:dyDescent="0.25">
      <c r="A24" s="116" t="s">
        <v>241</v>
      </c>
      <c r="B24" s="145" t="s">
        <v>141</v>
      </c>
      <c r="C24" s="96">
        <v>1694</v>
      </c>
      <c r="D24" s="120" t="s">
        <v>244</v>
      </c>
      <c r="E24" s="70" t="s">
        <v>245</v>
      </c>
      <c r="F24" s="97">
        <v>977.44</v>
      </c>
      <c r="G24" s="99">
        <v>0</v>
      </c>
      <c r="H24" s="119"/>
      <c r="I24" s="118">
        <f t="shared" si="1"/>
        <v>977.44</v>
      </c>
    </row>
    <row r="25" spans="1:10" x14ac:dyDescent="0.25">
      <c r="A25" s="116" t="s">
        <v>241</v>
      </c>
      <c r="B25" s="145" t="s">
        <v>141</v>
      </c>
      <c r="C25" s="96">
        <v>1695</v>
      </c>
      <c r="D25" s="120" t="s">
        <v>246</v>
      </c>
      <c r="E25" s="70" t="s">
        <v>247</v>
      </c>
      <c r="F25" s="97">
        <v>80.75</v>
      </c>
      <c r="G25" s="99">
        <v>0</v>
      </c>
      <c r="H25" s="119"/>
      <c r="I25" s="118">
        <f t="shared" si="1"/>
        <v>80.75</v>
      </c>
    </row>
    <row r="26" spans="1:10" x14ac:dyDescent="0.25">
      <c r="A26" s="116" t="s">
        <v>241</v>
      </c>
      <c r="B26" s="145" t="s">
        <v>145</v>
      </c>
      <c r="C26" s="96">
        <v>1696</v>
      </c>
      <c r="D26" s="120" t="s">
        <v>242</v>
      </c>
      <c r="E26" s="70" t="s">
        <v>243</v>
      </c>
      <c r="F26" s="97">
        <v>8</v>
      </c>
      <c r="G26" s="99">
        <v>0</v>
      </c>
      <c r="H26" s="119"/>
      <c r="I26" s="118">
        <f t="shared" si="1"/>
        <v>8</v>
      </c>
    </row>
    <row r="27" spans="1:10" x14ac:dyDescent="0.25">
      <c r="A27" s="116" t="s">
        <v>249</v>
      </c>
      <c r="B27" s="145" t="s">
        <v>145</v>
      </c>
      <c r="C27" s="96">
        <v>1697</v>
      </c>
      <c r="D27" s="10" t="s">
        <v>248</v>
      </c>
      <c r="E27" s="70" t="s">
        <v>250</v>
      </c>
      <c r="F27" s="97">
        <v>50</v>
      </c>
      <c r="G27" s="99">
        <v>0</v>
      </c>
      <c r="H27" s="119"/>
      <c r="I27" s="118">
        <f t="shared" si="1"/>
        <v>50</v>
      </c>
    </row>
    <row r="28" spans="1:10" x14ac:dyDescent="0.25">
      <c r="A28" s="116" t="s">
        <v>253</v>
      </c>
      <c r="B28" s="145" t="s">
        <v>156</v>
      </c>
      <c r="C28" s="96">
        <v>1698</v>
      </c>
      <c r="D28" s="120" t="s">
        <v>251</v>
      </c>
      <c r="E28" s="70" t="s">
        <v>252</v>
      </c>
      <c r="F28" s="97">
        <v>33.92</v>
      </c>
      <c r="G28" s="99">
        <v>5.65</v>
      </c>
      <c r="H28" s="119"/>
      <c r="I28" s="118">
        <f t="shared" si="1"/>
        <v>28.270000000000003</v>
      </c>
    </row>
    <row r="29" spans="1:10" ht="15.75" thickBot="1" x14ac:dyDescent="0.3">
      <c r="A29" s="121"/>
      <c r="B29" s="146"/>
      <c r="C29" s="122"/>
      <c r="D29" s="122"/>
      <c r="E29" s="122"/>
      <c r="F29" s="95">
        <f>SUM(F6:F28)</f>
        <v>16170.920000000002</v>
      </c>
      <c r="G29" s="95">
        <f>SUM(G6:G28)</f>
        <v>984.58999999999992</v>
      </c>
      <c r="H29" s="95">
        <f>SUM(H6:H28)</f>
        <v>0</v>
      </c>
      <c r="I29" s="123">
        <f>SUM(I6:I28)</f>
        <v>15186.33</v>
      </c>
      <c r="J29" s="263">
        <f>SUM(G29:I29)</f>
        <v>16170.92</v>
      </c>
    </row>
    <row r="30" spans="1:10" ht="15.75" thickBot="1" x14ac:dyDescent="0.3">
      <c r="A30" s="124"/>
      <c r="B30" s="147"/>
      <c r="C30" s="125"/>
      <c r="D30" s="126"/>
      <c r="E30" s="127"/>
      <c r="F30" s="128"/>
      <c r="G30" s="128"/>
      <c r="H30" s="128"/>
      <c r="I30" s="129"/>
    </row>
    <row r="31" spans="1:10" x14ac:dyDescent="0.25">
      <c r="A31" s="10"/>
      <c r="B31" s="88" t="str">
        <f>'Bank Rec'!H28</f>
        <v>APPROVED BY:</v>
      </c>
    </row>
    <row r="32" spans="1:10" x14ac:dyDescent="0.25">
      <c r="A32" s="10">
        <f>'Bank Rec'!G30</f>
        <v>1</v>
      </c>
      <c r="B32" s="10" t="str">
        <f>'Bank Rec'!H30</f>
        <v>Parish Council Meeting -  17th September 2018</v>
      </c>
      <c r="E32" s="89"/>
    </row>
    <row r="33" spans="1:9" x14ac:dyDescent="0.25">
      <c r="A33" s="10"/>
      <c r="B33" s="149"/>
      <c r="F33" s="10"/>
      <c r="G33" s="10"/>
      <c r="H33" s="10"/>
      <c r="I33" s="10"/>
    </row>
    <row r="34" spans="1:9" x14ac:dyDescent="0.25">
      <c r="A34" s="10"/>
      <c r="B34" s="10" t="str">
        <f>'Bank Rec'!H33</f>
        <v>Chairman: ________________</v>
      </c>
      <c r="F34" s="10"/>
      <c r="G34" s="10"/>
      <c r="H34" s="10"/>
      <c r="I34" s="10"/>
    </row>
    <row r="35" spans="1:9" x14ac:dyDescent="0.25">
      <c r="A35" s="10">
        <v>2</v>
      </c>
      <c r="B35" s="10" t="str">
        <f>'Bank Rec'!H35</f>
        <v>F &amp; P Committee - 10th September 2018</v>
      </c>
      <c r="C35" s="94"/>
      <c r="D35" s="94"/>
      <c r="E35" s="94"/>
      <c r="F35" s="10"/>
      <c r="G35" s="10"/>
      <c r="H35" s="10"/>
      <c r="I35" s="10"/>
    </row>
    <row r="36" spans="1:9" x14ac:dyDescent="0.25">
      <c r="A36" s="10"/>
      <c r="B36" s="10"/>
      <c r="C36" s="94"/>
      <c r="D36" s="94"/>
      <c r="E36" s="94"/>
      <c r="F36" s="10"/>
      <c r="G36" s="10"/>
      <c r="H36" s="10"/>
      <c r="I36" s="10"/>
    </row>
    <row r="37" spans="1:9" x14ac:dyDescent="0.25">
      <c r="A37" s="10"/>
      <c r="B37" s="10" t="str">
        <f>'Bank Rec'!H38</f>
        <v>Chairman:_________________</v>
      </c>
      <c r="C37" s="94"/>
      <c r="D37" s="94"/>
      <c r="E37" s="94"/>
    </row>
    <row r="38" spans="1:9" x14ac:dyDescent="0.25">
      <c r="A38" s="10"/>
      <c r="B38" s="94"/>
      <c r="C38" s="94"/>
      <c r="D38" s="94"/>
      <c r="E38" s="94"/>
    </row>
    <row r="39" spans="1:9" x14ac:dyDescent="0.25">
      <c r="E39" s="89"/>
    </row>
    <row r="40" spans="1:9" x14ac:dyDescent="0.25">
      <c r="A40" s="85"/>
      <c r="B40" s="148"/>
      <c r="C40" s="90"/>
      <c r="E40" s="89"/>
    </row>
    <row r="41" spans="1:9" x14ac:dyDescent="0.25">
      <c r="E41" s="89"/>
    </row>
    <row r="42" spans="1:9" x14ac:dyDescent="0.25">
      <c r="E42" s="89"/>
    </row>
    <row r="43" spans="1:9" x14ac:dyDescent="0.25">
      <c r="A43" s="10"/>
      <c r="B43" s="149"/>
      <c r="D43" s="12"/>
      <c r="E43" s="91"/>
    </row>
    <row r="44" spans="1:9" x14ac:dyDescent="0.25">
      <c r="A44" s="85"/>
      <c r="B44" s="148"/>
      <c r="C44" s="92"/>
    </row>
    <row r="45" spans="1:9" x14ac:dyDescent="0.25">
      <c r="A45" s="85"/>
      <c r="B45" s="148"/>
      <c r="C45" s="90"/>
      <c r="D45" s="87"/>
    </row>
    <row r="46" spans="1:9" x14ac:dyDescent="0.25">
      <c r="D46" s="87"/>
      <c r="E46" s="81"/>
    </row>
    <row r="47" spans="1:9" x14ac:dyDescent="0.25">
      <c r="E47" s="81"/>
    </row>
    <row r="50" spans="1:5" x14ac:dyDescent="0.25">
      <c r="A50" s="85"/>
      <c r="B50" s="148"/>
      <c r="C50" s="80"/>
      <c r="D50" s="87"/>
    </row>
    <row r="51" spans="1:5" x14ac:dyDescent="0.25">
      <c r="A51" s="85"/>
      <c r="B51" s="148"/>
      <c r="C51" s="80"/>
      <c r="D51" s="87"/>
      <c r="E51" s="81"/>
    </row>
    <row r="52" spans="1:5" x14ac:dyDescent="0.25">
      <c r="E52" s="81"/>
    </row>
  </sheetData>
  <sheetProtection password="CA2F" sheet="1" objects="1" scenarios="1" selectLockedCells="1" selectUnlockedCells="1"/>
  <mergeCells count="2">
    <mergeCell ref="A1:H1"/>
    <mergeCell ref="A2:H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Normal="100" workbookViewId="0">
      <selection activeCell="S14" sqref="S14"/>
    </sheetView>
  </sheetViews>
  <sheetFormatPr defaultRowHeight="21" x14ac:dyDescent="0.35"/>
  <cols>
    <col min="1" max="1" width="9.140625" style="136"/>
    <col min="2" max="2" width="47.140625" style="30" bestFit="1" customWidth="1"/>
    <col min="3" max="4" width="11.28515625" style="30" hidden="1" customWidth="1"/>
    <col min="5" max="5" width="12.42578125" style="30" bestFit="1" customWidth="1"/>
    <col min="6" max="13" width="6.85546875" style="30" hidden="1" customWidth="1"/>
    <col min="14" max="14" width="8" style="30" hidden="1" customWidth="1"/>
    <col min="15" max="15" width="12.42578125" style="30" bestFit="1" customWidth="1"/>
    <col min="16" max="16" width="14.7109375" style="30" bestFit="1" customWidth="1"/>
    <col min="17" max="17" width="14.85546875" style="30" bestFit="1" customWidth="1"/>
    <col min="18" max="16384" width="9.140625" style="30"/>
  </cols>
  <sheetData>
    <row r="1" spans="1:17" ht="27" thickBot="1" x14ac:dyDescent="0.45">
      <c r="A1" s="259" t="s">
        <v>214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19.5" thickBot="1" x14ac:dyDescent="0.35">
      <c r="A2" s="152"/>
      <c r="B2" s="153" t="s">
        <v>135</v>
      </c>
      <c r="C2" s="154" t="s">
        <v>122</v>
      </c>
      <c r="D2" s="155" t="s">
        <v>123</v>
      </c>
      <c r="E2" s="154" t="s">
        <v>124</v>
      </c>
      <c r="F2" s="155" t="s">
        <v>125</v>
      </c>
      <c r="G2" s="154" t="s">
        <v>118</v>
      </c>
      <c r="H2" s="155" t="s">
        <v>127</v>
      </c>
      <c r="I2" s="154" t="s">
        <v>119</v>
      </c>
      <c r="J2" s="155" t="s">
        <v>120</v>
      </c>
      <c r="K2" s="154" t="s">
        <v>121</v>
      </c>
      <c r="L2" s="155" t="s">
        <v>116</v>
      </c>
      <c r="M2" s="154" t="s">
        <v>117</v>
      </c>
      <c r="N2" s="156" t="s">
        <v>126</v>
      </c>
      <c r="O2" s="157" t="s">
        <v>80</v>
      </c>
      <c r="P2" s="158" t="s">
        <v>4</v>
      </c>
      <c r="Q2" s="159" t="s">
        <v>128</v>
      </c>
    </row>
    <row r="3" spans="1:17" ht="20.25" x14ac:dyDescent="0.4">
      <c r="A3" s="160"/>
      <c r="B3" s="161" t="s">
        <v>23</v>
      </c>
      <c r="C3" s="267"/>
      <c r="D3" s="268"/>
      <c r="E3" s="268"/>
      <c r="F3" s="268"/>
      <c r="G3" s="268"/>
      <c r="H3" s="268"/>
      <c r="I3" s="269"/>
      <c r="J3" s="269"/>
      <c r="K3" s="269"/>
      <c r="L3" s="269"/>
      <c r="M3" s="269"/>
      <c r="N3" s="270"/>
      <c r="O3" s="271"/>
      <c r="P3" s="272"/>
      <c r="Q3" s="273"/>
    </row>
    <row r="4" spans="1:17" ht="18.75" x14ac:dyDescent="0.3">
      <c r="A4" s="162" t="s">
        <v>141</v>
      </c>
      <c r="B4" s="163" t="s">
        <v>24</v>
      </c>
      <c r="C4" s="274">
        <v>927.28</v>
      </c>
      <c r="D4" s="275">
        <v>988.71999999999991</v>
      </c>
      <c r="E4" s="275">
        <f>'June 2018'!I24+'June 2018'!I25-43.19</f>
        <v>1015</v>
      </c>
      <c r="F4" s="275"/>
      <c r="G4" s="275"/>
      <c r="H4" s="275"/>
      <c r="I4" s="275"/>
      <c r="J4" s="275"/>
      <c r="K4" s="275"/>
      <c r="L4" s="275"/>
      <c r="M4" s="275"/>
      <c r="N4" s="276"/>
      <c r="O4" s="277">
        <f>SUM(C4:N4)</f>
        <v>2931</v>
      </c>
      <c r="P4" s="275">
        <v>12500</v>
      </c>
      <c r="Q4" s="278">
        <f>P4-O4</f>
        <v>9569</v>
      </c>
    </row>
    <row r="5" spans="1:17" ht="18.75" x14ac:dyDescent="0.3">
      <c r="A5" s="162" t="s">
        <v>269</v>
      </c>
      <c r="B5" s="164" t="s">
        <v>25</v>
      </c>
      <c r="C5" s="274"/>
      <c r="D5" s="275">
        <v>70.66</v>
      </c>
      <c r="E5" s="275">
        <v>43.19</v>
      </c>
      <c r="F5" s="275"/>
      <c r="G5" s="275"/>
      <c r="H5" s="275"/>
      <c r="I5" s="275"/>
      <c r="J5" s="275"/>
      <c r="K5" s="275"/>
      <c r="L5" s="275"/>
      <c r="M5" s="275"/>
      <c r="N5" s="276"/>
      <c r="O5" s="277">
        <f t="shared" ref="O5:O53" si="0">SUM(C5:N5)</f>
        <v>113.85</v>
      </c>
      <c r="P5" s="275">
        <v>530</v>
      </c>
      <c r="Q5" s="278">
        <f t="shared" ref="Q5:Q53" si="1">P5-O5</f>
        <v>416.15</v>
      </c>
    </row>
    <row r="6" spans="1:17" ht="18.75" x14ac:dyDescent="0.3">
      <c r="A6" s="162" t="s">
        <v>142</v>
      </c>
      <c r="B6" s="164" t="s">
        <v>207</v>
      </c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277">
        <f t="shared" si="0"/>
        <v>0</v>
      </c>
      <c r="P6" s="275">
        <v>125</v>
      </c>
      <c r="Q6" s="278">
        <f t="shared" si="1"/>
        <v>125</v>
      </c>
    </row>
    <row r="7" spans="1:17" ht="18.75" x14ac:dyDescent="0.3">
      <c r="A7" s="162"/>
      <c r="B7" s="165"/>
      <c r="C7" s="274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277"/>
      <c r="P7" s="279"/>
      <c r="Q7" s="278"/>
    </row>
    <row r="8" spans="1:17" ht="18.75" x14ac:dyDescent="0.3">
      <c r="A8" s="162" t="s">
        <v>143</v>
      </c>
      <c r="B8" s="165" t="s">
        <v>26</v>
      </c>
      <c r="C8" s="274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6"/>
      <c r="O8" s="277">
        <f t="shared" si="0"/>
        <v>0</v>
      </c>
      <c r="P8" s="275">
        <v>100</v>
      </c>
      <c r="Q8" s="278">
        <f t="shared" si="1"/>
        <v>100</v>
      </c>
    </row>
    <row r="9" spans="1:17" ht="18.75" x14ac:dyDescent="0.3">
      <c r="A9" s="162" t="s">
        <v>144</v>
      </c>
      <c r="B9" s="165" t="s">
        <v>27</v>
      </c>
      <c r="C9" s="274">
        <v>60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277">
        <f t="shared" si="0"/>
        <v>60</v>
      </c>
      <c r="P9" s="280">
        <v>550</v>
      </c>
      <c r="Q9" s="278">
        <f t="shared" si="1"/>
        <v>490</v>
      </c>
    </row>
    <row r="10" spans="1:17" ht="18.75" x14ac:dyDescent="0.3">
      <c r="A10" s="162" t="s">
        <v>144</v>
      </c>
      <c r="B10" s="165" t="s">
        <v>268</v>
      </c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6"/>
      <c r="O10" s="277">
        <v>0</v>
      </c>
      <c r="P10" s="280">
        <v>200</v>
      </c>
      <c r="Q10" s="278">
        <f t="shared" si="1"/>
        <v>200</v>
      </c>
    </row>
    <row r="11" spans="1:17" ht="18.75" x14ac:dyDescent="0.3">
      <c r="A11" s="162" t="s">
        <v>145</v>
      </c>
      <c r="B11" s="165" t="s">
        <v>28</v>
      </c>
      <c r="C11" s="274">
        <v>44</v>
      </c>
      <c r="D11" s="275">
        <v>8</v>
      </c>
      <c r="E11" s="275">
        <f>'June 2018'!I7+'June 2018'!I26+'June 2018'!I27</f>
        <v>66</v>
      </c>
      <c r="F11" s="275"/>
      <c r="G11" s="275"/>
      <c r="H11" s="275"/>
      <c r="I11" s="275"/>
      <c r="J11" s="275"/>
      <c r="K11" s="275"/>
      <c r="L11" s="275"/>
      <c r="M11" s="275"/>
      <c r="N11" s="276"/>
      <c r="O11" s="277">
        <f t="shared" si="0"/>
        <v>118</v>
      </c>
      <c r="P11" s="280">
        <v>400</v>
      </c>
      <c r="Q11" s="278">
        <f t="shared" si="1"/>
        <v>282</v>
      </c>
    </row>
    <row r="12" spans="1:17" ht="18.75" x14ac:dyDescent="0.3">
      <c r="A12" s="162"/>
      <c r="B12" s="165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6"/>
      <c r="O12" s="277"/>
      <c r="P12" s="280"/>
      <c r="Q12" s="278"/>
    </row>
    <row r="13" spans="1:17" ht="18.75" x14ac:dyDescent="0.3">
      <c r="A13" s="162" t="s">
        <v>146</v>
      </c>
      <c r="B13" s="165" t="s">
        <v>3</v>
      </c>
      <c r="C13" s="274">
        <v>80</v>
      </c>
      <c r="D13" s="275">
        <v>96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6"/>
      <c r="O13" s="277">
        <f t="shared" si="0"/>
        <v>176</v>
      </c>
      <c r="P13" s="280">
        <v>1000</v>
      </c>
      <c r="Q13" s="278">
        <f t="shared" si="1"/>
        <v>824</v>
      </c>
    </row>
    <row r="14" spans="1:17" ht="18.75" x14ac:dyDescent="0.3">
      <c r="A14" s="162"/>
      <c r="B14" s="164"/>
      <c r="C14" s="274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277"/>
      <c r="P14" s="280"/>
      <c r="Q14" s="278"/>
    </row>
    <row r="15" spans="1:17" ht="18.75" x14ac:dyDescent="0.3">
      <c r="A15" s="162" t="s">
        <v>147</v>
      </c>
      <c r="B15" s="165" t="s">
        <v>29</v>
      </c>
      <c r="C15" s="274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6"/>
      <c r="O15" s="277">
        <f t="shared" si="0"/>
        <v>0</v>
      </c>
      <c r="P15" s="280">
        <v>2000</v>
      </c>
      <c r="Q15" s="278">
        <f t="shared" si="1"/>
        <v>2000</v>
      </c>
    </row>
    <row r="16" spans="1:17" ht="18.75" x14ac:dyDescent="0.3">
      <c r="A16" s="162"/>
      <c r="B16" s="164"/>
      <c r="C16" s="274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277"/>
      <c r="P16" s="275"/>
      <c r="Q16" s="278"/>
    </row>
    <row r="17" spans="1:17" ht="18.75" x14ac:dyDescent="0.3">
      <c r="A17" s="162"/>
      <c r="B17" s="165" t="s">
        <v>30</v>
      </c>
      <c r="C17" s="274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6"/>
      <c r="O17" s="277"/>
      <c r="P17" s="275"/>
      <c r="Q17" s="278"/>
    </row>
    <row r="18" spans="1:17" ht="18.75" x14ac:dyDescent="0.3">
      <c r="A18" s="162" t="s">
        <v>148</v>
      </c>
      <c r="B18" s="164" t="s">
        <v>31</v>
      </c>
      <c r="C18" s="274"/>
      <c r="D18" s="275"/>
      <c r="E18" s="275">
        <f>'June 2018'!I21</f>
        <v>3000</v>
      </c>
      <c r="F18" s="275"/>
      <c r="G18" s="275"/>
      <c r="H18" s="275"/>
      <c r="I18" s="275"/>
      <c r="J18" s="275"/>
      <c r="K18" s="275"/>
      <c r="L18" s="275"/>
      <c r="M18" s="275"/>
      <c r="N18" s="276"/>
      <c r="O18" s="277">
        <f t="shared" si="0"/>
        <v>3000</v>
      </c>
      <c r="P18" s="275">
        <v>3000</v>
      </c>
      <c r="Q18" s="278">
        <f t="shared" si="1"/>
        <v>0</v>
      </c>
    </row>
    <row r="19" spans="1:17" ht="20.25" x14ac:dyDescent="0.4">
      <c r="A19" s="162" t="s">
        <v>149</v>
      </c>
      <c r="B19" s="164" t="s">
        <v>99</v>
      </c>
      <c r="C19" s="274"/>
      <c r="D19" s="281"/>
      <c r="E19" s="281"/>
      <c r="F19" s="281"/>
      <c r="G19" s="281"/>
      <c r="H19" s="281"/>
      <c r="I19" s="275"/>
      <c r="J19" s="275"/>
      <c r="K19" s="275"/>
      <c r="L19" s="275"/>
      <c r="M19" s="275"/>
      <c r="N19" s="282"/>
      <c r="O19" s="277">
        <f t="shared" si="0"/>
        <v>0</v>
      </c>
      <c r="P19" s="275">
        <v>100</v>
      </c>
      <c r="Q19" s="278">
        <f t="shared" si="1"/>
        <v>100</v>
      </c>
    </row>
    <row r="20" spans="1:17" ht="18.75" x14ac:dyDescent="0.3">
      <c r="A20" s="162"/>
      <c r="B20" s="164"/>
      <c r="C20" s="274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277"/>
      <c r="P20" s="275"/>
      <c r="Q20" s="278"/>
    </row>
    <row r="21" spans="1:17" ht="18.75" x14ac:dyDescent="0.3">
      <c r="A21" s="162"/>
      <c r="B21" s="165" t="s">
        <v>32</v>
      </c>
      <c r="C21" s="274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6"/>
      <c r="O21" s="277"/>
      <c r="P21" s="275"/>
      <c r="Q21" s="278"/>
    </row>
    <row r="22" spans="1:17" ht="18.75" x14ac:dyDescent="0.3">
      <c r="A22" s="162" t="s">
        <v>150</v>
      </c>
      <c r="B22" s="164" t="s">
        <v>33</v>
      </c>
      <c r="C22" s="274">
        <v>41.28</v>
      </c>
      <c r="D22" s="275">
        <v>44.69</v>
      </c>
      <c r="E22" s="275">
        <f>'June 2018'!I6+'June 2018'!I18</f>
        <v>39.849999999999994</v>
      </c>
      <c r="F22" s="275"/>
      <c r="G22" s="275"/>
      <c r="H22" s="275"/>
      <c r="I22" s="275"/>
      <c r="J22" s="275"/>
      <c r="K22" s="275"/>
      <c r="L22" s="275"/>
      <c r="M22" s="275"/>
      <c r="N22" s="276"/>
      <c r="O22" s="277">
        <f t="shared" si="0"/>
        <v>125.82</v>
      </c>
      <c r="P22" s="280">
        <v>620</v>
      </c>
      <c r="Q22" s="278">
        <f t="shared" si="1"/>
        <v>494.18</v>
      </c>
    </row>
    <row r="23" spans="1:17" ht="18.75" x14ac:dyDescent="0.3">
      <c r="A23" s="162" t="s">
        <v>151</v>
      </c>
      <c r="B23" s="164" t="s">
        <v>34</v>
      </c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  <c r="O23" s="277">
        <f t="shared" si="0"/>
        <v>0</v>
      </c>
      <c r="P23" s="280">
        <v>50</v>
      </c>
      <c r="Q23" s="278">
        <f t="shared" si="1"/>
        <v>50</v>
      </c>
    </row>
    <row r="24" spans="1:17" ht="18.75" x14ac:dyDescent="0.3">
      <c r="A24" s="162" t="s">
        <v>152</v>
      </c>
      <c r="B24" s="164" t="s">
        <v>136</v>
      </c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277">
        <f t="shared" si="0"/>
        <v>0</v>
      </c>
      <c r="P24" s="280">
        <v>200</v>
      </c>
      <c r="Q24" s="278">
        <f t="shared" si="1"/>
        <v>200</v>
      </c>
    </row>
    <row r="25" spans="1:17" ht="18.75" x14ac:dyDescent="0.3">
      <c r="A25" s="162" t="s">
        <v>153</v>
      </c>
      <c r="B25" s="164" t="s">
        <v>35</v>
      </c>
      <c r="C25" s="274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6"/>
      <c r="O25" s="277">
        <f t="shared" si="0"/>
        <v>0</v>
      </c>
      <c r="P25" s="280">
        <v>300</v>
      </c>
      <c r="Q25" s="278">
        <f t="shared" si="1"/>
        <v>300</v>
      </c>
    </row>
    <row r="26" spans="1:17" ht="18.75" x14ac:dyDescent="0.3">
      <c r="A26" s="162" t="s">
        <v>154</v>
      </c>
      <c r="B26" s="164" t="s">
        <v>36</v>
      </c>
      <c r="C26" s="274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6"/>
      <c r="O26" s="277">
        <f t="shared" si="0"/>
        <v>0</v>
      </c>
      <c r="P26" s="280">
        <v>100</v>
      </c>
      <c r="Q26" s="278">
        <f t="shared" si="1"/>
        <v>100</v>
      </c>
    </row>
    <row r="27" spans="1:17" ht="18.75" x14ac:dyDescent="0.3">
      <c r="A27" s="162" t="s">
        <v>155</v>
      </c>
      <c r="B27" s="164" t="s">
        <v>137</v>
      </c>
      <c r="C27" s="274"/>
      <c r="D27" s="275"/>
      <c r="E27" s="275">
        <f>'June 2018'!I22+'June 2018'!I23</f>
        <v>55.6</v>
      </c>
      <c r="F27" s="275"/>
      <c r="G27" s="275"/>
      <c r="H27" s="275"/>
      <c r="I27" s="275"/>
      <c r="J27" s="275"/>
      <c r="K27" s="275"/>
      <c r="L27" s="275"/>
      <c r="M27" s="275"/>
      <c r="N27" s="276"/>
      <c r="O27" s="277">
        <f t="shared" si="0"/>
        <v>55.6</v>
      </c>
      <c r="P27" s="280">
        <v>100</v>
      </c>
      <c r="Q27" s="278">
        <f t="shared" si="1"/>
        <v>44.4</v>
      </c>
    </row>
    <row r="28" spans="1:17" ht="18.75" x14ac:dyDescent="0.3">
      <c r="A28" s="162" t="s">
        <v>156</v>
      </c>
      <c r="B28" s="164" t="s">
        <v>37</v>
      </c>
      <c r="C28" s="274">
        <v>40.590000000000003</v>
      </c>
      <c r="D28" s="275"/>
      <c r="E28" s="275">
        <f>'June 2018'!I28</f>
        <v>28.270000000000003</v>
      </c>
      <c r="F28" s="275"/>
      <c r="G28" s="275"/>
      <c r="H28" s="275"/>
      <c r="I28" s="275"/>
      <c r="J28" s="275"/>
      <c r="K28" s="275"/>
      <c r="L28" s="275"/>
      <c r="M28" s="275"/>
      <c r="N28" s="276"/>
      <c r="O28" s="277">
        <f t="shared" si="0"/>
        <v>68.860000000000014</v>
      </c>
      <c r="P28" s="280">
        <v>100</v>
      </c>
      <c r="Q28" s="278">
        <f t="shared" si="1"/>
        <v>31.139999999999986</v>
      </c>
    </row>
    <row r="29" spans="1:17" ht="18.75" x14ac:dyDescent="0.3">
      <c r="A29" s="162" t="s">
        <v>157</v>
      </c>
      <c r="B29" s="164" t="s">
        <v>38</v>
      </c>
      <c r="C29" s="274"/>
      <c r="D29" s="275"/>
      <c r="E29" s="275">
        <f>'June 2018'!I9</f>
        <v>9.99</v>
      </c>
      <c r="F29" s="275"/>
      <c r="G29" s="275"/>
      <c r="H29" s="275"/>
      <c r="I29" s="275"/>
      <c r="J29" s="275"/>
      <c r="K29" s="275"/>
      <c r="L29" s="275"/>
      <c r="M29" s="275"/>
      <c r="N29" s="276"/>
      <c r="O29" s="277">
        <f t="shared" si="0"/>
        <v>9.99</v>
      </c>
      <c r="P29" s="280">
        <v>200</v>
      </c>
      <c r="Q29" s="278">
        <f t="shared" si="1"/>
        <v>190.01</v>
      </c>
    </row>
    <row r="30" spans="1:17" ht="18.75" x14ac:dyDescent="0.3">
      <c r="A30" s="162" t="s">
        <v>158</v>
      </c>
      <c r="B30" s="164" t="s">
        <v>39</v>
      </c>
      <c r="C30" s="274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6"/>
      <c r="O30" s="277">
        <f t="shared" si="0"/>
        <v>0</v>
      </c>
      <c r="P30" s="280">
        <v>100</v>
      </c>
      <c r="Q30" s="278">
        <f t="shared" si="1"/>
        <v>100</v>
      </c>
    </row>
    <row r="31" spans="1:17" ht="18.75" x14ac:dyDescent="0.3">
      <c r="A31" s="162" t="s">
        <v>159</v>
      </c>
      <c r="B31" s="164" t="s">
        <v>56</v>
      </c>
      <c r="C31" s="274"/>
      <c r="D31" s="275"/>
      <c r="E31" s="275">
        <f>'June 2018'!I13</f>
        <v>629.27</v>
      </c>
      <c r="F31" s="275"/>
      <c r="G31" s="275"/>
      <c r="H31" s="275"/>
      <c r="I31" s="275"/>
      <c r="J31" s="275"/>
      <c r="K31" s="275"/>
      <c r="L31" s="275"/>
      <c r="M31" s="275"/>
      <c r="N31" s="276"/>
      <c r="O31" s="277">
        <f t="shared" si="0"/>
        <v>629.27</v>
      </c>
      <c r="P31" s="280">
        <v>250</v>
      </c>
      <c r="Q31" s="278">
        <f t="shared" si="1"/>
        <v>-379.27</v>
      </c>
    </row>
    <row r="32" spans="1:17" ht="20.25" x14ac:dyDescent="0.4">
      <c r="A32" s="162"/>
      <c r="B32" s="164"/>
      <c r="C32" s="274"/>
      <c r="D32" s="281"/>
      <c r="E32" s="281"/>
      <c r="F32" s="281"/>
      <c r="G32" s="281"/>
      <c r="H32" s="281"/>
      <c r="I32" s="275"/>
      <c r="J32" s="275"/>
      <c r="K32" s="275"/>
      <c r="L32" s="275"/>
      <c r="M32" s="275"/>
      <c r="N32" s="282"/>
      <c r="O32" s="277"/>
      <c r="P32" s="280"/>
      <c r="Q32" s="278"/>
    </row>
    <row r="33" spans="1:17" ht="18.75" x14ac:dyDescent="0.3">
      <c r="A33" s="162" t="s">
        <v>160</v>
      </c>
      <c r="B33" s="165" t="s">
        <v>40</v>
      </c>
      <c r="C33" s="274">
        <v>9</v>
      </c>
      <c r="D33" s="275"/>
      <c r="E33" s="275">
        <f>'June 2018'!I12</f>
        <v>670</v>
      </c>
      <c r="F33" s="275"/>
      <c r="G33" s="275"/>
      <c r="H33" s="275"/>
      <c r="I33" s="275"/>
      <c r="J33" s="275"/>
      <c r="K33" s="275"/>
      <c r="L33" s="275"/>
      <c r="M33" s="275"/>
      <c r="N33" s="276"/>
      <c r="O33" s="277">
        <f t="shared" si="0"/>
        <v>679</v>
      </c>
      <c r="P33" s="280">
        <v>1000</v>
      </c>
      <c r="Q33" s="278">
        <f t="shared" si="1"/>
        <v>321</v>
      </c>
    </row>
    <row r="34" spans="1:17" ht="18.75" x14ac:dyDescent="0.3">
      <c r="A34" s="162"/>
      <c r="B34" s="165"/>
      <c r="C34" s="274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6"/>
      <c r="O34" s="277"/>
      <c r="P34" s="280"/>
      <c r="Q34" s="278"/>
    </row>
    <row r="35" spans="1:17" ht="18.75" x14ac:dyDescent="0.3">
      <c r="A35" s="162" t="s">
        <v>161</v>
      </c>
      <c r="B35" s="165" t="s">
        <v>41</v>
      </c>
      <c r="C35" s="274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6"/>
      <c r="O35" s="277">
        <f t="shared" si="0"/>
        <v>0</v>
      </c>
      <c r="P35" s="280">
        <v>900</v>
      </c>
      <c r="Q35" s="278">
        <f t="shared" si="1"/>
        <v>900</v>
      </c>
    </row>
    <row r="36" spans="1:17" ht="18.75" x14ac:dyDescent="0.3">
      <c r="A36" s="162"/>
      <c r="B36" s="164"/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6"/>
      <c r="O36" s="277"/>
      <c r="P36" s="280"/>
      <c r="Q36" s="278"/>
    </row>
    <row r="37" spans="1:17" ht="18.75" x14ac:dyDescent="0.3">
      <c r="A37" s="162" t="s">
        <v>162</v>
      </c>
      <c r="B37" s="165" t="s">
        <v>42</v>
      </c>
      <c r="C37" s="274"/>
      <c r="D37" s="275"/>
      <c r="E37" s="275">
        <f>'June 2018'!I14</f>
        <v>300</v>
      </c>
      <c r="F37" s="275"/>
      <c r="G37" s="275"/>
      <c r="H37" s="275"/>
      <c r="I37" s="275"/>
      <c r="J37" s="275"/>
      <c r="K37" s="275"/>
      <c r="L37" s="275"/>
      <c r="M37" s="275"/>
      <c r="N37" s="276"/>
      <c r="O37" s="277">
        <f t="shared" si="0"/>
        <v>300</v>
      </c>
      <c r="P37" s="280">
        <v>1500</v>
      </c>
      <c r="Q37" s="278">
        <f t="shared" si="1"/>
        <v>1200</v>
      </c>
    </row>
    <row r="38" spans="1:17" ht="18.75" x14ac:dyDescent="0.3">
      <c r="A38" s="162"/>
      <c r="B38" s="164"/>
      <c r="C38" s="274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6"/>
      <c r="O38" s="277"/>
      <c r="P38" s="280"/>
      <c r="Q38" s="278"/>
    </row>
    <row r="39" spans="1:17" ht="18.75" x14ac:dyDescent="0.3">
      <c r="A39" s="162" t="s">
        <v>163</v>
      </c>
      <c r="B39" s="165" t="s">
        <v>43</v>
      </c>
      <c r="C39" s="274">
        <v>1350</v>
      </c>
      <c r="D39" s="275"/>
      <c r="E39" s="275">
        <f>'June 2018'!I10+'June 2018'!I11</f>
        <v>0</v>
      </c>
      <c r="F39" s="275"/>
      <c r="G39" s="275"/>
      <c r="H39" s="275"/>
      <c r="I39" s="275"/>
      <c r="J39" s="275"/>
      <c r="K39" s="275"/>
      <c r="L39" s="275"/>
      <c r="M39" s="275"/>
      <c r="N39" s="276"/>
      <c r="O39" s="277">
        <f t="shared" si="0"/>
        <v>1350</v>
      </c>
      <c r="P39" s="280">
        <v>1500</v>
      </c>
      <c r="Q39" s="278">
        <f t="shared" si="1"/>
        <v>150</v>
      </c>
    </row>
    <row r="40" spans="1:17" ht="18.75" x14ac:dyDescent="0.3">
      <c r="A40" s="162" t="s">
        <v>164</v>
      </c>
      <c r="B40" s="165" t="s">
        <v>138</v>
      </c>
      <c r="C40" s="274">
        <v>600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6"/>
      <c r="O40" s="277">
        <f t="shared" si="0"/>
        <v>600</v>
      </c>
      <c r="P40" s="280">
        <v>600</v>
      </c>
      <c r="Q40" s="278">
        <f t="shared" si="1"/>
        <v>0</v>
      </c>
    </row>
    <row r="41" spans="1:17" ht="18.75" x14ac:dyDescent="0.3">
      <c r="A41" s="162" t="s">
        <v>165</v>
      </c>
      <c r="B41" s="165" t="s">
        <v>59</v>
      </c>
      <c r="C41" s="274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6"/>
      <c r="O41" s="277">
        <f t="shared" si="0"/>
        <v>0</v>
      </c>
      <c r="P41" s="280">
        <v>160</v>
      </c>
      <c r="Q41" s="278">
        <f t="shared" si="1"/>
        <v>160</v>
      </c>
    </row>
    <row r="42" spans="1:17" ht="18.75" x14ac:dyDescent="0.3">
      <c r="A42" s="162"/>
      <c r="B42" s="165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277"/>
      <c r="P42" s="280"/>
      <c r="Q42" s="278"/>
    </row>
    <row r="43" spans="1:17" ht="18.75" x14ac:dyDescent="0.3">
      <c r="A43" s="162" t="s">
        <v>166</v>
      </c>
      <c r="B43" s="165" t="s">
        <v>44</v>
      </c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6"/>
      <c r="O43" s="277">
        <f t="shared" si="0"/>
        <v>0</v>
      </c>
      <c r="P43" s="280">
        <v>900</v>
      </c>
      <c r="Q43" s="278">
        <f t="shared" si="1"/>
        <v>900</v>
      </c>
    </row>
    <row r="44" spans="1:17" ht="18.75" x14ac:dyDescent="0.3">
      <c r="A44" s="162"/>
      <c r="B44" s="165"/>
      <c r="C44" s="274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6"/>
      <c r="O44" s="277"/>
      <c r="P44" s="280"/>
      <c r="Q44" s="278"/>
    </row>
    <row r="45" spans="1:17" ht="18.75" x14ac:dyDescent="0.3">
      <c r="A45" s="162"/>
      <c r="B45" s="165" t="s">
        <v>58</v>
      </c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6"/>
      <c r="O45" s="277"/>
      <c r="P45" s="280"/>
      <c r="Q45" s="278"/>
    </row>
    <row r="46" spans="1:17" ht="18.75" x14ac:dyDescent="0.3">
      <c r="A46" s="162" t="s">
        <v>167</v>
      </c>
      <c r="B46" s="164" t="s">
        <v>104</v>
      </c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6"/>
      <c r="O46" s="277">
        <f t="shared" si="0"/>
        <v>0</v>
      </c>
      <c r="P46" s="280">
        <v>75</v>
      </c>
      <c r="Q46" s="278">
        <f t="shared" si="1"/>
        <v>75</v>
      </c>
    </row>
    <row r="47" spans="1:17" ht="20.25" x14ac:dyDescent="0.4">
      <c r="A47" s="162" t="s">
        <v>168</v>
      </c>
      <c r="B47" s="164" t="s">
        <v>105</v>
      </c>
      <c r="C47" s="274"/>
      <c r="D47" s="281"/>
      <c r="E47" s="281"/>
      <c r="F47" s="281"/>
      <c r="G47" s="281"/>
      <c r="H47" s="281"/>
      <c r="I47" s="275"/>
      <c r="J47" s="275"/>
      <c r="K47" s="275"/>
      <c r="L47" s="275"/>
      <c r="M47" s="275"/>
      <c r="N47" s="282"/>
      <c r="O47" s="277">
        <f t="shared" si="0"/>
        <v>0</v>
      </c>
      <c r="P47" s="280">
        <v>75</v>
      </c>
      <c r="Q47" s="278">
        <f t="shared" si="1"/>
        <v>75</v>
      </c>
    </row>
    <row r="48" spans="1:17" ht="18.75" x14ac:dyDescent="0.3">
      <c r="A48" s="162"/>
      <c r="B48" s="165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6"/>
      <c r="O48" s="277"/>
      <c r="P48" s="280"/>
      <c r="Q48" s="278"/>
    </row>
    <row r="49" spans="1:17" ht="18.75" x14ac:dyDescent="0.3">
      <c r="A49" s="162"/>
      <c r="B49" s="165" t="s">
        <v>45</v>
      </c>
      <c r="C49" s="274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6"/>
      <c r="O49" s="277"/>
      <c r="P49" s="280"/>
      <c r="Q49" s="278"/>
    </row>
    <row r="50" spans="1:17" ht="18.75" x14ac:dyDescent="0.3">
      <c r="A50" s="162" t="s">
        <v>169</v>
      </c>
      <c r="B50" s="164" t="s">
        <v>46</v>
      </c>
      <c r="C50" s="274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6"/>
      <c r="O50" s="277">
        <f t="shared" si="0"/>
        <v>0</v>
      </c>
      <c r="P50" s="283">
        <v>500</v>
      </c>
      <c r="Q50" s="278">
        <f t="shared" si="1"/>
        <v>500</v>
      </c>
    </row>
    <row r="51" spans="1:17" ht="18.75" x14ac:dyDescent="0.3">
      <c r="A51" s="162" t="s">
        <v>170</v>
      </c>
      <c r="B51" s="164" t="s">
        <v>47</v>
      </c>
      <c r="C51" s="274"/>
      <c r="D51" s="275"/>
      <c r="E51" s="275">
        <f>'June 2018'!I20</f>
        <v>5200</v>
      </c>
      <c r="F51" s="275"/>
      <c r="G51" s="275"/>
      <c r="H51" s="275"/>
      <c r="I51" s="275"/>
      <c r="J51" s="275"/>
      <c r="K51" s="275"/>
      <c r="L51" s="275"/>
      <c r="M51" s="275"/>
      <c r="N51" s="276"/>
      <c r="O51" s="277">
        <f t="shared" si="0"/>
        <v>5200</v>
      </c>
      <c r="P51" s="280">
        <v>5500</v>
      </c>
      <c r="Q51" s="278">
        <f t="shared" si="1"/>
        <v>300</v>
      </c>
    </row>
    <row r="52" spans="1:17" ht="18.75" x14ac:dyDescent="0.3">
      <c r="A52" s="162"/>
      <c r="B52" s="164"/>
      <c r="C52" s="274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6"/>
      <c r="O52" s="277"/>
      <c r="P52" s="280"/>
      <c r="Q52" s="278"/>
    </row>
    <row r="53" spans="1:17" ht="19.5" thickBot="1" x14ac:dyDescent="0.35">
      <c r="A53" s="166" t="s">
        <v>171</v>
      </c>
      <c r="B53" s="167" t="s">
        <v>57</v>
      </c>
      <c r="C53" s="284">
        <v>1666.66</v>
      </c>
      <c r="D53" s="285">
        <v>833.33</v>
      </c>
      <c r="E53" s="285"/>
      <c r="F53" s="285"/>
      <c r="G53" s="285"/>
      <c r="H53" s="285"/>
      <c r="I53" s="285"/>
      <c r="J53" s="285"/>
      <c r="K53" s="285"/>
      <c r="L53" s="285"/>
      <c r="M53" s="285"/>
      <c r="N53" s="286"/>
      <c r="O53" s="287">
        <f t="shared" si="0"/>
        <v>2499.9900000000002</v>
      </c>
      <c r="P53" s="288">
        <v>10000</v>
      </c>
      <c r="Q53" s="289">
        <f t="shared" si="1"/>
        <v>7500.01</v>
      </c>
    </row>
    <row r="54" spans="1:17" ht="19.5" thickBot="1" x14ac:dyDescent="0.35">
      <c r="A54" s="152"/>
      <c r="B54" s="168" t="s">
        <v>80</v>
      </c>
      <c r="C54" s="290">
        <f>SUM(C4:C53)</f>
        <v>4818.8099999999995</v>
      </c>
      <c r="D54" s="290">
        <f t="shared" ref="D54:Q54" si="2">SUM(D4:D53)</f>
        <v>2041.4</v>
      </c>
      <c r="E54" s="290">
        <f t="shared" si="2"/>
        <v>11057.170000000002</v>
      </c>
      <c r="F54" s="290">
        <f t="shared" si="2"/>
        <v>0</v>
      </c>
      <c r="G54" s="290">
        <f t="shared" si="2"/>
        <v>0</v>
      </c>
      <c r="H54" s="290">
        <f t="shared" si="2"/>
        <v>0</v>
      </c>
      <c r="I54" s="290">
        <f t="shared" si="2"/>
        <v>0</v>
      </c>
      <c r="J54" s="290">
        <f t="shared" si="2"/>
        <v>0</v>
      </c>
      <c r="K54" s="290">
        <f t="shared" si="2"/>
        <v>0</v>
      </c>
      <c r="L54" s="290">
        <f t="shared" si="2"/>
        <v>0</v>
      </c>
      <c r="M54" s="290">
        <f t="shared" si="2"/>
        <v>0</v>
      </c>
      <c r="N54" s="291">
        <f t="shared" si="2"/>
        <v>0</v>
      </c>
      <c r="O54" s="292">
        <f t="shared" si="2"/>
        <v>17917.38</v>
      </c>
      <c r="P54" s="290">
        <f t="shared" si="2"/>
        <v>45235</v>
      </c>
      <c r="Q54" s="293">
        <f t="shared" si="2"/>
        <v>27317.620000000003</v>
      </c>
    </row>
    <row r="55" spans="1:17" ht="18.75" x14ac:dyDescent="0.3">
      <c r="A55" s="93"/>
      <c r="B55" s="93" t="str">
        <f>'[1]Environ Exp'!B48</f>
        <v>APPROVED BY:</v>
      </c>
      <c r="C55" s="93"/>
    </row>
    <row r="56" spans="1:17" ht="18.75" x14ac:dyDescent="0.3">
      <c r="A56" s="134">
        <f>'[1]Environ Exp'!A50</f>
        <v>1</v>
      </c>
      <c r="B56" s="93" t="str">
        <f>'Bank Rec'!H30</f>
        <v>Parish Council Meeting -  17th September 2018</v>
      </c>
      <c r="C56" s="93"/>
      <c r="F56" s="93"/>
      <c r="G56" s="93"/>
      <c r="H56" s="93"/>
      <c r="I56" s="93"/>
      <c r="O56" s="134">
        <f>'[1]Environ Exp'!A54</f>
        <v>2</v>
      </c>
      <c r="P56" s="93" t="str">
        <f>'Bank Rec'!H35</f>
        <v>F &amp; P Committee - 10th September 2018</v>
      </c>
    </row>
    <row r="57" spans="1:17" ht="18.75" x14ac:dyDescent="0.3">
      <c r="A57" s="93"/>
      <c r="B57" s="93" t="str">
        <f>'[1]Environ Exp'!B52</f>
        <v>Chairman: ________________</v>
      </c>
      <c r="C57" s="93"/>
      <c r="F57" s="93"/>
      <c r="G57" s="93"/>
      <c r="H57" s="93"/>
      <c r="I57" s="93"/>
      <c r="O57" s="93"/>
      <c r="P57" s="93" t="str">
        <f>'[1]Environ Exp'!B56</f>
        <v>Chairman:_________________</v>
      </c>
    </row>
    <row r="58" spans="1:17" ht="18.75" x14ac:dyDescent="0.3">
      <c r="A58" s="30"/>
      <c r="C58" s="93"/>
      <c r="F58" s="93"/>
      <c r="G58" s="93"/>
      <c r="H58" s="93"/>
      <c r="I58" s="93"/>
    </row>
    <row r="59" spans="1:17" ht="18.75" x14ac:dyDescent="0.3">
      <c r="A59" s="30"/>
      <c r="C59" s="93"/>
      <c r="D59" s="93"/>
      <c r="E59" s="93"/>
      <c r="F59" s="93"/>
      <c r="G59" s="93"/>
      <c r="H59" s="93"/>
      <c r="I59" s="93"/>
    </row>
    <row r="60" spans="1:17" ht="18.75" x14ac:dyDescent="0.3">
      <c r="A60" s="30"/>
      <c r="C60" s="93"/>
      <c r="F60" s="93"/>
      <c r="G60" s="93"/>
      <c r="H60" s="93"/>
      <c r="I60" s="93"/>
    </row>
    <row r="61" spans="1:17" x14ac:dyDescent="0.35">
      <c r="F61" s="93"/>
      <c r="G61" s="93"/>
      <c r="H61" s="93"/>
      <c r="I61" s="93"/>
    </row>
    <row r="62" spans="1:17" x14ac:dyDescent="0.35">
      <c r="F62" s="93"/>
      <c r="G62" s="93"/>
      <c r="H62" s="93"/>
      <c r="I62" s="93"/>
    </row>
    <row r="63" spans="1:17" x14ac:dyDescent="0.35">
      <c r="C63" s="93"/>
      <c r="D63" s="93"/>
      <c r="E63" s="93"/>
      <c r="F63" s="93"/>
      <c r="G63" s="93"/>
      <c r="H63" s="93"/>
      <c r="I63" s="93"/>
    </row>
    <row r="64" spans="1:17" ht="21" customHeight="1" x14ac:dyDescent="0.3">
      <c r="A64" s="30"/>
      <c r="C64" s="93"/>
      <c r="D64" s="93"/>
      <c r="E64" s="93"/>
      <c r="F64" s="93"/>
      <c r="G64" s="93"/>
      <c r="H64" s="93"/>
      <c r="I64" s="93"/>
    </row>
  </sheetData>
  <sheetProtection password="CA2F" sheet="1" objects="1" scenarios="1" selectLockedCells="1" selectUnlockedCells="1"/>
  <conditionalFormatting sqref="Q3:Q53">
    <cfRule type="cellIs" dxfId="4" priority="1" operator="lessThan">
      <formula>0</formula>
    </cfRule>
  </conditionalFormatting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70" zoomScaleNormal="70" zoomScaleSheetLayoutView="50" workbookViewId="0">
      <selection activeCell="B18" sqref="B18"/>
    </sheetView>
  </sheetViews>
  <sheetFormatPr defaultRowHeight="21" x14ac:dyDescent="0.35"/>
  <cols>
    <col min="1" max="1" width="9.28515625" style="136" bestFit="1" customWidth="1"/>
    <col min="2" max="2" width="55.140625" style="30" customWidth="1"/>
    <col min="3" max="4" width="13.85546875" style="93" hidden="1" customWidth="1"/>
    <col min="5" max="5" width="14" style="93" bestFit="1" customWidth="1"/>
    <col min="6" max="13" width="8.28515625" style="93" hidden="1" customWidth="1"/>
    <col min="14" max="14" width="9.28515625" style="93" hidden="1" customWidth="1"/>
    <col min="15" max="15" width="13.85546875" style="93" bestFit="1" customWidth="1"/>
    <col min="16" max="16" width="23.5703125" style="93" customWidth="1"/>
    <col min="17" max="17" width="19.85546875" style="93" customWidth="1"/>
    <col min="18" max="16384" width="9.140625" style="30"/>
  </cols>
  <sheetData>
    <row r="1" spans="1:17" ht="27" thickBot="1" x14ac:dyDescent="0.45">
      <c r="A1" s="260" t="s">
        <v>213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2"/>
    </row>
    <row r="2" spans="1:17" s="31" customFormat="1" ht="21.75" thickBot="1" x14ac:dyDescent="0.4">
      <c r="A2" s="137"/>
      <c r="B2" s="169" t="s">
        <v>135</v>
      </c>
      <c r="C2" s="170" t="s">
        <v>122</v>
      </c>
      <c r="D2" s="171" t="s">
        <v>123</v>
      </c>
      <c r="E2" s="170" t="s">
        <v>124</v>
      </c>
      <c r="F2" s="171" t="s">
        <v>125</v>
      </c>
      <c r="G2" s="170" t="s">
        <v>118</v>
      </c>
      <c r="H2" s="171" t="s">
        <v>127</v>
      </c>
      <c r="I2" s="170" t="s">
        <v>119</v>
      </c>
      <c r="J2" s="171" t="s">
        <v>120</v>
      </c>
      <c r="K2" s="170" t="s">
        <v>121</v>
      </c>
      <c r="L2" s="171" t="s">
        <v>116</v>
      </c>
      <c r="M2" s="170" t="s">
        <v>117</v>
      </c>
      <c r="N2" s="172" t="s">
        <v>126</v>
      </c>
      <c r="O2" s="173" t="s">
        <v>80</v>
      </c>
      <c r="P2" s="174" t="s">
        <v>4</v>
      </c>
      <c r="Q2" s="175" t="s">
        <v>128</v>
      </c>
    </row>
    <row r="3" spans="1:17" s="31" customFormat="1" ht="25.5" customHeight="1" x14ac:dyDescent="0.35">
      <c r="A3" s="138" t="s">
        <v>172</v>
      </c>
      <c r="B3" s="176" t="s">
        <v>129</v>
      </c>
      <c r="C3" s="177">
        <v>1564.58</v>
      </c>
      <c r="D3" s="178"/>
      <c r="E3" s="178">
        <f>'June 2018'!I16+'June 2018'!I17</f>
        <v>3129.16</v>
      </c>
      <c r="F3" s="178"/>
      <c r="G3" s="178"/>
      <c r="H3" s="178"/>
      <c r="I3" s="178"/>
      <c r="J3" s="178"/>
      <c r="K3" s="178"/>
      <c r="L3" s="178"/>
      <c r="M3" s="178"/>
      <c r="N3" s="294"/>
      <c r="O3" s="179">
        <f>SUM(C3:N3)</f>
        <v>4693.74</v>
      </c>
      <c r="P3" s="180">
        <f>19500+1900</f>
        <v>21400</v>
      </c>
      <c r="Q3" s="181">
        <f>P3-O3</f>
        <v>16706.260000000002</v>
      </c>
    </row>
    <row r="4" spans="1:17" s="31" customFormat="1" x14ac:dyDescent="0.35">
      <c r="A4" s="139"/>
      <c r="B4" s="182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6"/>
      <c r="P4" s="184"/>
      <c r="Q4" s="187"/>
    </row>
    <row r="5" spans="1:17" s="31" customFormat="1" x14ac:dyDescent="0.35">
      <c r="A5" s="139"/>
      <c r="B5" s="188" t="s">
        <v>130</v>
      </c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  <c r="O5" s="186"/>
      <c r="P5" s="184"/>
      <c r="Q5" s="187"/>
    </row>
    <row r="6" spans="1:17" s="31" customFormat="1" ht="25.5" customHeight="1" x14ac:dyDescent="0.35">
      <c r="A6" s="139" t="s">
        <v>173</v>
      </c>
      <c r="B6" s="189" t="s">
        <v>200</v>
      </c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6">
        <f t="shared" ref="O6:O43" si="0">SUM(C6:N6)</f>
        <v>0</v>
      </c>
      <c r="P6" s="184">
        <v>3000</v>
      </c>
      <c r="Q6" s="187">
        <f t="shared" ref="Q6:Q43" si="1">P6-O6</f>
        <v>3000</v>
      </c>
    </row>
    <row r="7" spans="1:17" s="31" customFormat="1" x14ac:dyDescent="0.35">
      <c r="A7" s="139"/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186"/>
      <c r="P7" s="184"/>
      <c r="Q7" s="187"/>
    </row>
    <row r="8" spans="1:17" s="31" customFormat="1" ht="21" customHeight="1" x14ac:dyDescent="0.35">
      <c r="A8" s="139" t="s">
        <v>174</v>
      </c>
      <c r="B8" s="190" t="s">
        <v>48</v>
      </c>
      <c r="C8" s="183">
        <v>136.5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  <c r="O8" s="186">
        <f t="shared" si="0"/>
        <v>136.5</v>
      </c>
      <c r="P8" s="184">
        <v>120</v>
      </c>
      <c r="Q8" s="187">
        <f>P8-O8</f>
        <v>-16.5</v>
      </c>
    </row>
    <row r="9" spans="1:17" s="31" customFormat="1" x14ac:dyDescent="0.35">
      <c r="A9" s="139"/>
      <c r="B9" s="191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86"/>
      <c r="P9" s="184"/>
      <c r="Q9" s="187"/>
    </row>
    <row r="10" spans="1:17" s="31" customFormat="1" x14ac:dyDescent="0.35">
      <c r="A10" s="139"/>
      <c r="B10" s="190" t="s">
        <v>49</v>
      </c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6"/>
      <c r="P10" s="184"/>
      <c r="Q10" s="187"/>
    </row>
    <row r="11" spans="1:17" s="31" customFormat="1" ht="30" customHeight="1" x14ac:dyDescent="0.35">
      <c r="A11" s="139" t="s">
        <v>175</v>
      </c>
      <c r="B11" s="192" t="s">
        <v>198</v>
      </c>
      <c r="C11" s="183"/>
      <c r="D11" s="184"/>
      <c r="E11" s="184">
        <f>'June 2018'!I15</f>
        <v>160</v>
      </c>
      <c r="F11" s="184"/>
      <c r="G11" s="184"/>
      <c r="H11" s="184"/>
      <c r="I11" s="184"/>
      <c r="J11" s="184"/>
      <c r="K11" s="184"/>
      <c r="L11" s="184"/>
      <c r="M11" s="184"/>
      <c r="N11" s="185"/>
      <c r="O11" s="186">
        <f t="shared" si="0"/>
        <v>160</v>
      </c>
      <c r="P11" s="184">
        <v>1000</v>
      </c>
      <c r="Q11" s="187">
        <f t="shared" si="1"/>
        <v>840</v>
      </c>
    </row>
    <row r="12" spans="1:17" s="31" customFormat="1" ht="26.25" customHeight="1" x14ac:dyDescent="0.35">
      <c r="A12" s="139" t="s">
        <v>176</v>
      </c>
      <c r="B12" s="192" t="s">
        <v>199</v>
      </c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  <c r="O12" s="186">
        <f t="shared" si="0"/>
        <v>0</v>
      </c>
      <c r="P12" s="184">
        <v>100</v>
      </c>
      <c r="Q12" s="187">
        <f t="shared" si="1"/>
        <v>100</v>
      </c>
    </row>
    <row r="13" spans="1:17" s="31" customFormat="1" x14ac:dyDescent="0.35">
      <c r="A13" s="139"/>
      <c r="B13" s="190" t="s">
        <v>50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5"/>
      <c r="O13" s="186"/>
      <c r="P13" s="184"/>
      <c r="Q13" s="187"/>
    </row>
    <row r="14" spans="1:17" s="31" customFormat="1" x14ac:dyDescent="0.35">
      <c r="A14" s="139" t="s">
        <v>177</v>
      </c>
      <c r="B14" s="193" t="s">
        <v>196</v>
      </c>
      <c r="C14" s="183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6">
        <f t="shared" si="0"/>
        <v>0</v>
      </c>
      <c r="P14" s="184">
        <v>5000</v>
      </c>
      <c r="Q14" s="187">
        <f t="shared" si="1"/>
        <v>5000</v>
      </c>
    </row>
    <row r="15" spans="1:17" s="31" customFormat="1" x14ac:dyDescent="0.35">
      <c r="A15" s="139" t="s">
        <v>178</v>
      </c>
      <c r="B15" s="191" t="s">
        <v>197</v>
      </c>
      <c r="C15" s="183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5"/>
      <c r="O15" s="186">
        <f t="shared" si="0"/>
        <v>0</v>
      </c>
      <c r="P15" s="184">
        <v>4000</v>
      </c>
      <c r="Q15" s="187">
        <f t="shared" si="1"/>
        <v>4000</v>
      </c>
    </row>
    <row r="16" spans="1:17" s="31" customFormat="1" x14ac:dyDescent="0.35">
      <c r="A16" s="139"/>
      <c r="B16" s="190" t="s">
        <v>51</v>
      </c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  <c r="O16" s="186"/>
      <c r="P16" s="184"/>
      <c r="Q16" s="187"/>
    </row>
    <row r="17" spans="1:17" s="31" customFormat="1" ht="25.5" customHeight="1" x14ac:dyDescent="0.35">
      <c r="A17" s="139" t="s">
        <v>179</v>
      </c>
      <c r="B17" s="191" t="s">
        <v>201</v>
      </c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5"/>
      <c r="O17" s="186">
        <f t="shared" si="0"/>
        <v>0</v>
      </c>
      <c r="P17" s="184">
        <v>200</v>
      </c>
      <c r="Q17" s="187">
        <f t="shared" si="1"/>
        <v>200</v>
      </c>
    </row>
    <row r="18" spans="1:17" s="31" customFormat="1" x14ac:dyDescent="0.35">
      <c r="A18" s="139"/>
      <c r="B18" s="191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186"/>
      <c r="P18" s="184"/>
      <c r="Q18" s="187"/>
    </row>
    <row r="19" spans="1:17" s="31" customFormat="1" x14ac:dyDescent="0.35">
      <c r="A19" s="139" t="s">
        <v>180</v>
      </c>
      <c r="B19" s="190" t="s">
        <v>257</v>
      </c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86">
        <f t="shared" si="0"/>
        <v>0</v>
      </c>
      <c r="P19" s="184">
        <v>500</v>
      </c>
      <c r="Q19" s="187">
        <f t="shared" si="1"/>
        <v>500</v>
      </c>
    </row>
    <row r="20" spans="1:17" s="31" customFormat="1" x14ac:dyDescent="0.35">
      <c r="A20" s="139"/>
      <c r="B20" s="191"/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186"/>
      <c r="P20" s="184"/>
      <c r="Q20" s="187"/>
    </row>
    <row r="21" spans="1:17" s="31" customFormat="1" x14ac:dyDescent="0.35">
      <c r="A21" s="139" t="s">
        <v>181</v>
      </c>
      <c r="B21" s="190" t="s">
        <v>52</v>
      </c>
      <c r="C21" s="183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  <c r="O21" s="186">
        <f t="shared" si="0"/>
        <v>0</v>
      </c>
      <c r="P21" s="184">
        <v>100</v>
      </c>
      <c r="Q21" s="187">
        <f t="shared" si="1"/>
        <v>100</v>
      </c>
    </row>
    <row r="22" spans="1:17" s="31" customFormat="1" x14ac:dyDescent="0.35">
      <c r="A22" s="139"/>
      <c r="B22" s="191"/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186"/>
      <c r="P22" s="184"/>
      <c r="Q22" s="187"/>
    </row>
    <row r="23" spans="1:17" s="31" customFormat="1" ht="24" customHeight="1" x14ac:dyDescent="0.35">
      <c r="A23" s="139"/>
      <c r="B23" s="190" t="s">
        <v>55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86"/>
      <c r="P23" s="184">
        <v>1000</v>
      </c>
      <c r="Q23" s="187">
        <f t="shared" si="1"/>
        <v>1000</v>
      </c>
    </row>
    <row r="24" spans="1:17" s="31" customFormat="1" ht="23.25" x14ac:dyDescent="0.5">
      <c r="A24" s="139" t="s">
        <v>182</v>
      </c>
      <c r="B24" s="191" t="s">
        <v>202</v>
      </c>
      <c r="C24" s="183"/>
      <c r="D24" s="194"/>
      <c r="E24" s="194"/>
      <c r="F24" s="194"/>
      <c r="G24" s="194"/>
      <c r="H24" s="194"/>
      <c r="I24" s="184"/>
      <c r="J24" s="184"/>
      <c r="K24" s="184"/>
      <c r="L24" s="184"/>
      <c r="M24" s="184"/>
      <c r="N24" s="195"/>
      <c r="O24" s="186">
        <f t="shared" si="0"/>
        <v>0</v>
      </c>
      <c r="P24" s="196"/>
      <c r="Q24" s="187"/>
    </row>
    <row r="25" spans="1:17" s="31" customFormat="1" x14ac:dyDescent="0.35">
      <c r="A25" s="139" t="s">
        <v>183</v>
      </c>
      <c r="B25" s="191" t="s">
        <v>203</v>
      </c>
      <c r="C25" s="183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186">
        <f t="shared" si="0"/>
        <v>0</v>
      </c>
      <c r="P25" s="196"/>
      <c r="Q25" s="187"/>
    </row>
    <row r="26" spans="1:17" s="31" customFormat="1" x14ac:dyDescent="0.35">
      <c r="A26" s="139" t="s">
        <v>184</v>
      </c>
      <c r="B26" s="191" t="s">
        <v>204</v>
      </c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86">
        <f t="shared" si="0"/>
        <v>0</v>
      </c>
      <c r="P26" s="196"/>
      <c r="Q26" s="187"/>
    </row>
    <row r="27" spans="1:17" s="31" customFormat="1" x14ac:dyDescent="0.35">
      <c r="A27" s="139" t="s">
        <v>185</v>
      </c>
      <c r="B27" s="191" t="s">
        <v>205</v>
      </c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186">
        <f t="shared" si="0"/>
        <v>0</v>
      </c>
      <c r="P27" s="196"/>
      <c r="Q27" s="187"/>
    </row>
    <row r="28" spans="1:17" s="31" customFormat="1" x14ac:dyDescent="0.35">
      <c r="A28" s="139"/>
      <c r="B28" s="191"/>
      <c r="C28" s="183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O28" s="186"/>
      <c r="P28" s="196"/>
      <c r="Q28" s="187"/>
    </row>
    <row r="29" spans="1:17" s="31" customFormat="1" x14ac:dyDescent="0.35">
      <c r="A29" s="139"/>
      <c r="B29" s="191"/>
      <c r="C29" s="18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  <c r="O29" s="186"/>
      <c r="P29" s="184"/>
      <c r="Q29" s="187"/>
    </row>
    <row r="30" spans="1:17" s="31" customFormat="1" ht="24" customHeight="1" x14ac:dyDescent="0.35">
      <c r="A30" s="139" t="s">
        <v>186</v>
      </c>
      <c r="B30" s="190" t="s">
        <v>107</v>
      </c>
      <c r="C30" s="183"/>
      <c r="D30" s="184"/>
      <c r="E30" s="184">
        <f>'June 2018'!I19</f>
        <v>340</v>
      </c>
      <c r="F30" s="184"/>
      <c r="G30" s="184"/>
      <c r="H30" s="184"/>
      <c r="I30" s="184"/>
      <c r="J30" s="184"/>
      <c r="K30" s="184"/>
      <c r="L30" s="184"/>
      <c r="M30" s="184"/>
      <c r="N30" s="185"/>
      <c r="O30" s="186">
        <f t="shared" si="0"/>
        <v>340</v>
      </c>
      <c r="P30" s="184">
        <v>3000</v>
      </c>
      <c r="Q30" s="187">
        <f t="shared" si="1"/>
        <v>2660</v>
      </c>
    </row>
    <row r="31" spans="1:17" s="31" customFormat="1" x14ac:dyDescent="0.35">
      <c r="A31" s="139"/>
      <c r="B31" s="191"/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86"/>
      <c r="P31" s="184"/>
      <c r="Q31" s="187"/>
    </row>
    <row r="32" spans="1:17" s="31" customFormat="1" ht="26.25" customHeight="1" x14ac:dyDescent="0.35">
      <c r="A32" s="139" t="s">
        <v>187</v>
      </c>
      <c r="B32" s="190" t="s">
        <v>131</v>
      </c>
      <c r="C32" s="183">
        <v>950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186">
        <f t="shared" si="0"/>
        <v>950</v>
      </c>
      <c r="P32" s="184">
        <v>2500</v>
      </c>
      <c r="Q32" s="187">
        <f t="shared" si="1"/>
        <v>1550</v>
      </c>
    </row>
    <row r="33" spans="1:17" s="31" customFormat="1" x14ac:dyDescent="0.35">
      <c r="A33" s="139"/>
      <c r="B33" s="190"/>
      <c r="C33" s="183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5"/>
      <c r="O33" s="186"/>
      <c r="P33" s="184"/>
      <c r="Q33" s="187"/>
    </row>
    <row r="34" spans="1:17" s="31" customFormat="1" ht="25.5" customHeight="1" x14ac:dyDescent="0.35">
      <c r="A34" s="139" t="s">
        <v>188</v>
      </c>
      <c r="B34" s="190" t="s">
        <v>132</v>
      </c>
      <c r="C34" s="183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86">
        <f t="shared" si="0"/>
        <v>0</v>
      </c>
      <c r="P34" s="184">
        <v>1000</v>
      </c>
      <c r="Q34" s="187">
        <f t="shared" si="1"/>
        <v>1000</v>
      </c>
    </row>
    <row r="35" spans="1:17" s="31" customFormat="1" x14ac:dyDescent="0.35">
      <c r="A35" s="139"/>
      <c r="B35" s="191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5"/>
      <c r="O35" s="186"/>
      <c r="P35" s="184"/>
      <c r="Q35" s="187"/>
    </row>
    <row r="36" spans="1:17" s="31" customFormat="1" ht="25.5" customHeight="1" x14ac:dyDescent="0.35">
      <c r="A36" s="139" t="s">
        <v>189</v>
      </c>
      <c r="B36" s="190" t="s">
        <v>94</v>
      </c>
      <c r="C36" s="18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5"/>
      <c r="O36" s="186">
        <f t="shared" si="0"/>
        <v>0</v>
      </c>
      <c r="P36" s="184">
        <v>65</v>
      </c>
      <c r="Q36" s="187">
        <f t="shared" si="1"/>
        <v>65</v>
      </c>
    </row>
    <row r="37" spans="1:17" s="31" customFormat="1" x14ac:dyDescent="0.35">
      <c r="A37" s="139"/>
      <c r="B37" s="191"/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86"/>
      <c r="P37" s="184"/>
      <c r="Q37" s="187"/>
    </row>
    <row r="38" spans="1:17" s="31" customFormat="1" ht="30" customHeight="1" x14ac:dyDescent="0.5">
      <c r="A38" s="139" t="s">
        <v>190</v>
      </c>
      <c r="B38" s="190" t="s">
        <v>133</v>
      </c>
      <c r="C38" s="183"/>
      <c r="D38" s="194"/>
      <c r="E38" s="194"/>
      <c r="F38" s="194"/>
      <c r="G38" s="194"/>
      <c r="H38" s="194"/>
      <c r="I38" s="184"/>
      <c r="J38" s="184"/>
      <c r="K38" s="184"/>
      <c r="L38" s="184"/>
      <c r="M38" s="184"/>
      <c r="N38" s="195"/>
      <c r="O38" s="186">
        <f t="shared" si="0"/>
        <v>0</v>
      </c>
      <c r="P38" s="184">
        <v>50000</v>
      </c>
      <c r="Q38" s="187">
        <f t="shared" si="1"/>
        <v>50000</v>
      </c>
    </row>
    <row r="39" spans="1:17" s="31" customFormat="1" x14ac:dyDescent="0.35">
      <c r="A39" s="139"/>
      <c r="B39" s="190"/>
      <c r="C39" s="18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5"/>
      <c r="O39" s="186"/>
      <c r="P39" s="184"/>
      <c r="Q39" s="187"/>
    </row>
    <row r="40" spans="1:17" s="31" customFormat="1" ht="25.5" customHeight="1" x14ac:dyDescent="0.35">
      <c r="A40" s="139" t="s">
        <v>191</v>
      </c>
      <c r="B40" s="190" t="s">
        <v>134</v>
      </c>
      <c r="C40" s="183"/>
      <c r="D40" s="184">
        <v>1220</v>
      </c>
      <c r="E40" s="184">
        <f>'June 2018'!I8</f>
        <v>500</v>
      </c>
      <c r="F40" s="184"/>
      <c r="G40" s="184"/>
      <c r="H40" s="184"/>
      <c r="I40" s="184"/>
      <c r="J40" s="184"/>
      <c r="K40" s="184"/>
      <c r="L40" s="184"/>
      <c r="M40" s="184"/>
      <c r="N40" s="185"/>
      <c r="O40" s="186">
        <f t="shared" si="0"/>
        <v>1720</v>
      </c>
      <c r="P40" s="184">
        <v>1500</v>
      </c>
      <c r="Q40" s="187">
        <f t="shared" si="1"/>
        <v>-220</v>
      </c>
    </row>
    <row r="41" spans="1:17" s="31" customFormat="1" ht="24" customHeight="1" x14ac:dyDescent="0.35">
      <c r="A41" s="139" t="s">
        <v>192</v>
      </c>
      <c r="B41" s="190" t="s">
        <v>106</v>
      </c>
      <c r="C41" s="183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86">
        <f t="shared" si="0"/>
        <v>0</v>
      </c>
      <c r="P41" s="184">
        <v>3000</v>
      </c>
      <c r="Q41" s="187">
        <f t="shared" si="1"/>
        <v>3000</v>
      </c>
    </row>
    <row r="42" spans="1:17" s="31" customFormat="1" x14ac:dyDescent="0.35">
      <c r="A42" s="139"/>
      <c r="B42" s="191"/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6"/>
      <c r="P42" s="184"/>
      <c r="Q42" s="187"/>
    </row>
    <row r="43" spans="1:17" s="31" customFormat="1" ht="26.25" customHeight="1" x14ac:dyDescent="0.35">
      <c r="A43" s="139" t="s">
        <v>193</v>
      </c>
      <c r="B43" s="190" t="s">
        <v>53</v>
      </c>
      <c r="C43" s="183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6">
        <f t="shared" si="0"/>
        <v>0</v>
      </c>
      <c r="P43" s="184">
        <v>500</v>
      </c>
      <c r="Q43" s="187">
        <f t="shared" si="1"/>
        <v>500</v>
      </c>
    </row>
    <row r="44" spans="1:17" s="31" customFormat="1" ht="21.75" thickBot="1" x14ac:dyDescent="0.4">
      <c r="A44" s="140"/>
      <c r="B44" s="197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  <c r="O44" s="201"/>
      <c r="P44" s="202"/>
      <c r="Q44" s="203"/>
    </row>
    <row r="45" spans="1:17" s="31" customFormat="1" ht="27.75" customHeight="1" thickBot="1" x14ac:dyDescent="0.4">
      <c r="A45" s="137"/>
      <c r="B45" s="204" t="s">
        <v>80</v>
      </c>
      <c r="C45" s="205">
        <f>SUM(C3:C43)</f>
        <v>2651.08</v>
      </c>
      <c r="D45" s="205">
        <f t="shared" ref="D45:N45" si="2">SUM(D3:D43)</f>
        <v>1220</v>
      </c>
      <c r="E45" s="205">
        <f t="shared" si="2"/>
        <v>4129.16</v>
      </c>
      <c r="F45" s="205">
        <f t="shared" si="2"/>
        <v>0</v>
      </c>
      <c r="G45" s="205">
        <f t="shared" si="2"/>
        <v>0</v>
      </c>
      <c r="H45" s="205">
        <f t="shared" si="2"/>
        <v>0</v>
      </c>
      <c r="I45" s="205">
        <f t="shared" si="2"/>
        <v>0</v>
      </c>
      <c r="J45" s="205">
        <f t="shared" si="2"/>
        <v>0</v>
      </c>
      <c r="K45" s="205">
        <f t="shared" si="2"/>
        <v>0</v>
      </c>
      <c r="L45" s="205">
        <f t="shared" si="2"/>
        <v>0</v>
      </c>
      <c r="M45" s="205">
        <f t="shared" si="2"/>
        <v>0</v>
      </c>
      <c r="N45" s="206">
        <f t="shared" si="2"/>
        <v>0</v>
      </c>
      <c r="O45" s="207">
        <f>SUM(O3:O44)</f>
        <v>8000.24</v>
      </c>
      <c r="P45" s="208">
        <f>SUM(P3:P44)</f>
        <v>97985</v>
      </c>
      <c r="Q45" s="209">
        <f>SUM(Q3:Q44)</f>
        <v>89984.760000000009</v>
      </c>
    </row>
    <row r="46" spans="1:17" s="31" customFormat="1" ht="21.75" thickBot="1" x14ac:dyDescent="0.4">
      <c r="A46" s="300" t="s">
        <v>194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2"/>
    </row>
    <row r="47" spans="1:17" s="31" customFormat="1" ht="27" customHeight="1" thickBot="1" x14ac:dyDescent="0.4">
      <c r="A47" s="137" t="s">
        <v>195</v>
      </c>
      <c r="B47" s="210" t="s">
        <v>194</v>
      </c>
      <c r="C47" s="208">
        <v>30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11"/>
      <c r="O47" s="207">
        <f>SUM(C47:N47)</f>
        <v>30</v>
      </c>
      <c r="P47" s="208">
        <v>1500</v>
      </c>
      <c r="Q47" s="209">
        <f>P47-O47</f>
        <v>1470</v>
      </c>
    </row>
    <row r="48" spans="1:17" s="31" customFormat="1" x14ac:dyDescent="0.35">
      <c r="A48" s="212"/>
      <c r="B48" s="212" t="str">
        <f>'[1]Bank Rec'!H28</f>
        <v>APPROVED BY: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</row>
    <row r="49" spans="1:17" s="31" customFormat="1" x14ac:dyDescent="0.35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</row>
    <row r="50" spans="1:17" s="31" customFormat="1" x14ac:dyDescent="0.35">
      <c r="A50" s="213">
        <f>'[1]Bank Rec'!G30</f>
        <v>1</v>
      </c>
      <c r="B50" s="212" t="str">
        <f>'Bank Rec'!H30</f>
        <v>Parish Council Meeting -  17th September 2018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1:17" s="31" customFormat="1" x14ac:dyDescent="0.35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1:17" s="31" customFormat="1" x14ac:dyDescent="0.35">
      <c r="A52" s="212"/>
      <c r="B52" s="212" t="str">
        <f>'[1]Bank Rec'!H33</f>
        <v>Chairman: ________________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1:17" s="31" customFormat="1" x14ac:dyDescent="0.35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1:17" s="31" customFormat="1" x14ac:dyDescent="0.35">
      <c r="A54" s="213">
        <f>'[1]Bank Rec'!G35</f>
        <v>2</v>
      </c>
      <c r="B54" s="212" t="str">
        <f>'Admin Exp'!P56</f>
        <v>F &amp; P Committee - 10th September 2018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1:17" s="31" customFormat="1" x14ac:dyDescent="0.3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</row>
    <row r="56" spans="1:17" s="31" customFormat="1" x14ac:dyDescent="0.35">
      <c r="A56" s="212"/>
      <c r="B56" s="212" t="str">
        <f>'[1]Bank Rec'!H38</f>
        <v>Chairman:_________________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1:17" s="31" customFormat="1" x14ac:dyDescent="0.35">
      <c r="A57" s="136"/>
      <c r="B57" s="214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1:17" x14ac:dyDescent="0.35">
      <c r="B58" s="214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</sheetData>
  <sheetProtection password="CA2F" sheet="1" objects="1" scenarios="1" selectLockedCells="1" selectUnlockedCells="1"/>
  <mergeCells count="1">
    <mergeCell ref="A46:Q46"/>
  </mergeCells>
  <conditionalFormatting sqref="Q8">
    <cfRule type="cellIs" dxfId="3" priority="3" operator="lessThan">
      <formula>0</formula>
    </cfRule>
    <cfRule type="cellIs" dxfId="2" priority="4" operator="lessThan">
      <formula>-43.8</formula>
    </cfRule>
  </conditionalFormatting>
  <conditionalFormatting sqref="Q3:Q44">
    <cfRule type="cellIs" dxfId="1" priority="2" operator="lessThan">
      <formula>0</formula>
    </cfRule>
  </conditionalFormatting>
  <conditionalFormatting sqref="Q47">
    <cfRule type="cellIs" dxfId="0" priority="1" operator="lessThan">
      <formula>0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70" zoomScaleNormal="70" workbookViewId="0">
      <selection activeCell="A9" sqref="A9"/>
    </sheetView>
  </sheetViews>
  <sheetFormatPr defaultRowHeight="12.75" x14ac:dyDescent="0.2"/>
  <cols>
    <col min="1" max="1" width="10.140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2"/>
      <c r="M1" s="32"/>
      <c r="N1" s="32"/>
      <c r="O1" s="32"/>
      <c r="P1" s="32"/>
      <c r="Q1" s="32"/>
      <c r="R1" s="32"/>
    </row>
    <row r="2" spans="1:18" ht="21" x14ac:dyDescent="0.35">
      <c r="A2" s="304" t="s">
        <v>77</v>
      </c>
      <c r="B2" s="304"/>
      <c r="C2" s="304"/>
      <c r="D2" s="304"/>
      <c r="E2" s="304"/>
      <c r="F2" s="304"/>
      <c r="G2" s="304"/>
      <c r="H2" s="304"/>
      <c r="I2" s="304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65">
        <f>'June 2018'!A3</f>
        <v>43252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50" t="s">
        <v>61</v>
      </c>
      <c r="B5" s="104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5" t="s">
        <v>78</v>
      </c>
      <c r="B7" s="106" t="s">
        <v>79</v>
      </c>
      <c r="C7" s="106" t="s">
        <v>80</v>
      </c>
      <c r="D7" s="106" t="s">
        <v>1</v>
      </c>
      <c r="E7" s="106" t="s">
        <v>81</v>
      </c>
      <c r="F7" s="107" t="s">
        <v>82</v>
      </c>
      <c r="G7" s="107" t="s">
        <v>83</v>
      </c>
      <c r="H7" s="107" t="s">
        <v>84</v>
      </c>
      <c r="I7" s="107" t="s">
        <v>85</v>
      </c>
    </row>
    <row r="8" spans="1:18" s="31" customFormat="1" ht="15.75" x14ac:dyDescent="0.25">
      <c r="A8" s="35" t="s">
        <v>266</v>
      </c>
      <c r="B8" s="31" t="s">
        <v>95</v>
      </c>
      <c r="C8" s="75">
        <v>1.7</v>
      </c>
      <c r="D8" s="54"/>
      <c r="E8" s="54"/>
      <c r="F8" s="54">
        <v>1.7</v>
      </c>
      <c r="G8" s="54"/>
      <c r="H8" s="54"/>
      <c r="I8" s="55"/>
      <c r="J8" s="56"/>
      <c r="K8" s="48"/>
    </row>
    <row r="9" spans="1:18" s="31" customFormat="1" ht="15.75" x14ac:dyDescent="0.25">
      <c r="A9" s="35"/>
      <c r="C9" s="57"/>
      <c r="D9" s="54"/>
      <c r="E9" s="54"/>
      <c r="F9" s="54"/>
      <c r="G9" s="54"/>
      <c r="H9" s="54"/>
      <c r="I9" s="55"/>
      <c r="J9" s="56"/>
      <c r="K9" s="48"/>
    </row>
    <row r="10" spans="1:18" ht="15.75" x14ac:dyDescent="0.25">
      <c r="A10" s="40"/>
      <c r="C10" s="110">
        <f t="shared" ref="C10:I10" si="0">SUM(C8:C9)</f>
        <v>1.7</v>
      </c>
      <c r="D10" s="110">
        <f t="shared" si="0"/>
        <v>0</v>
      </c>
      <c r="E10" s="110">
        <f t="shared" si="0"/>
        <v>0</v>
      </c>
      <c r="F10" s="110">
        <f t="shared" si="0"/>
        <v>1.7</v>
      </c>
      <c r="G10" s="110">
        <f t="shared" si="0"/>
        <v>0</v>
      </c>
      <c r="H10" s="110">
        <f t="shared" si="0"/>
        <v>0</v>
      </c>
      <c r="I10" s="110">
        <f t="shared" si="0"/>
        <v>0</v>
      </c>
      <c r="J10" s="58">
        <f>SUM(D10:I10)</f>
        <v>1.7</v>
      </c>
    </row>
    <row r="11" spans="1:18" x14ac:dyDescent="0.2">
      <c r="C11" s="58"/>
      <c r="D11" s="58"/>
      <c r="E11" s="58"/>
      <c r="F11" s="58"/>
      <c r="G11" s="58"/>
      <c r="H11" s="58"/>
      <c r="I11" s="58"/>
      <c r="J11" s="58"/>
    </row>
    <row r="12" spans="1:18" x14ac:dyDescent="0.2">
      <c r="C12" s="58"/>
      <c r="D12" s="58"/>
      <c r="E12" s="58"/>
      <c r="F12" s="58"/>
      <c r="G12" s="58"/>
      <c r="H12" s="58"/>
      <c r="I12" s="58"/>
      <c r="J12" s="58"/>
    </row>
    <row r="13" spans="1:18" ht="18.75" x14ac:dyDescent="0.3">
      <c r="A13" s="150" t="s">
        <v>212</v>
      </c>
      <c r="B13" s="104"/>
      <c r="C13" s="31"/>
      <c r="D13" s="34"/>
      <c r="E13" s="34"/>
      <c r="F13" s="34"/>
      <c r="G13" s="34"/>
      <c r="H13" s="34"/>
      <c r="I13" s="34"/>
      <c r="J13" s="100"/>
      <c r="K13" s="100"/>
      <c r="L13" s="100"/>
      <c r="M13" s="8"/>
    </row>
    <row r="14" spans="1:18" ht="20.25" x14ac:dyDescent="0.4">
      <c r="A14" s="79" t="s">
        <v>78</v>
      </c>
      <c r="B14" s="78" t="s">
        <v>79</v>
      </c>
      <c r="C14" s="108" t="s">
        <v>80</v>
      </c>
      <c r="D14" s="108" t="s">
        <v>1</v>
      </c>
      <c r="E14" s="108" t="s">
        <v>81</v>
      </c>
      <c r="F14" s="108" t="s">
        <v>85</v>
      </c>
      <c r="G14" s="108" t="s">
        <v>1</v>
      </c>
      <c r="H14" s="108" t="s">
        <v>81</v>
      </c>
      <c r="I14" s="109" t="s">
        <v>82</v>
      </c>
      <c r="J14" s="103"/>
      <c r="K14" s="103"/>
      <c r="L14" s="100"/>
      <c r="M14" s="8"/>
    </row>
    <row r="15" spans="1:18" ht="15.75" x14ac:dyDescent="0.25">
      <c r="A15" s="44"/>
      <c r="B15" s="31"/>
      <c r="C15" s="45"/>
      <c r="D15" s="42"/>
      <c r="E15" s="42"/>
      <c r="F15" s="42"/>
      <c r="G15" s="42"/>
      <c r="H15" s="42"/>
      <c r="I15" s="45"/>
      <c r="J15" s="101"/>
      <c r="K15" s="101"/>
      <c r="L15" s="77"/>
      <c r="M15" s="8"/>
    </row>
    <row r="16" spans="1:18" ht="15.75" x14ac:dyDescent="0.25">
      <c r="A16" s="41"/>
      <c r="B16" s="38" t="s">
        <v>93</v>
      </c>
      <c r="C16" s="111">
        <f t="shared" ref="C16:I16" si="1">SUM(C15:C15)</f>
        <v>0</v>
      </c>
      <c r="D16" s="111">
        <f t="shared" si="1"/>
        <v>0</v>
      </c>
      <c r="E16" s="111">
        <f t="shared" si="1"/>
        <v>0</v>
      </c>
      <c r="F16" s="111">
        <f t="shared" si="1"/>
        <v>0</v>
      </c>
      <c r="G16" s="111">
        <f t="shared" si="1"/>
        <v>0</v>
      </c>
      <c r="H16" s="111">
        <f t="shared" si="1"/>
        <v>0</v>
      </c>
      <c r="I16" s="112">
        <f t="shared" si="1"/>
        <v>0</v>
      </c>
      <c r="J16" s="101"/>
      <c r="K16" s="101"/>
      <c r="L16" s="101"/>
      <c r="M16" s="8"/>
    </row>
    <row r="17" spans="1:13" ht="15.75" x14ac:dyDescent="0.25">
      <c r="A17" s="46">
        <v>43252</v>
      </c>
      <c r="B17" s="31" t="s">
        <v>2</v>
      </c>
      <c r="C17" s="47">
        <v>4.66</v>
      </c>
      <c r="D17" s="47"/>
      <c r="E17" s="47"/>
      <c r="F17" s="47"/>
      <c r="G17" s="47"/>
      <c r="H17" s="47"/>
      <c r="I17" s="102">
        <v>4.66</v>
      </c>
      <c r="J17" s="101"/>
      <c r="K17" s="101"/>
      <c r="L17" s="101"/>
      <c r="M17" s="8"/>
    </row>
    <row r="18" spans="1:13" ht="15.75" x14ac:dyDescent="0.25">
      <c r="A18" s="46"/>
      <c r="B18" s="36"/>
      <c r="C18" s="43"/>
      <c r="D18" s="43"/>
      <c r="E18" s="43"/>
      <c r="F18" s="43"/>
      <c r="G18" s="43"/>
      <c r="H18" s="43"/>
      <c r="I18" s="45"/>
      <c r="J18" s="101"/>
      <c r="K18" s="101"/>
      <c r="L18" s="101"/>
      <c r="M18" s="8"/>
    </row>
    <row r="19" spans="1:13" ht="15.75" x14ac:dyDescent="0.25">
      <c r="A19" s="31"/>
      <c r="B19" s="38" t="s">
        <v>92</v>
      </c>
      <c r="C19" s="113">
        <f t="shared" ref="C19:I19" si="2">SUM(C17:C18)</f>
        <v>4.66</v>
      </c>
      <c r="D19" s="113">
        <f t="shared" si="2"/>
        <v>0</v>
      </c>
      <c r="E19" s="113">
        <f t="shared" si="2"/>
        <v>0</v>
      </c>
      <c r="F19" s="113">
        <f t="shared" si="2"/>
        <v>0</v>
      </c>
      <c r="G19" s="113">
        <f t="shared" si="2"/>
        <v>0</v>
      </c>
      <c r="H19" s="113">
        <f t="shared" si="2"/>
        <v>0</v>
      </c>
      <c r="I19" s="114">
        <f t="shared" si="2"/>
        <v>4.66</v>
      </c>
      <c r="J19" s="101">
        <f>SUM(D19:I19)</f>
        <v>4.66</v>
      </c>
      <c r="K19" s="101"/>
      <c r="L19" s="101"/>
      <c r="M19" s="8"/>
    </row>
    <row r="20" spans="1:13" ht="15.75" x14ac:dyDescent="0.25">
      <c r="A20" s="31"/>
      <c r="B20" s="31"/>
      <c r="C20" s="37"/>
      <c r="D20" s="37"/>
      <c r="E20" s="37"/>
      <c r="F20" s="37"/>
      <c r="G20" s="37"/>
      <c r="H20" s="37"/>
      <c r="I20" s="37"/>
      <c r="J20" s="76"/>
      <c r="K20" s="76"/>
      <c r="L20" s="76"/>
      <c r="M20" s="8"/>
    </row>
    <row r="21" spans="1:13" x14ac:dyDescent="0.2">
      <c r="D21" s="135" t="str">
        <f>'Bank Rec'!H28</f>
        <v>APPROVED BY:</v>
      </c>
      <c r="J21" s="8"/>
      <c r="K21" s="8"/>
      <c r="L21" s="8"/>
      <c r="M21" s="8"/>
    </row>
    <row r="22" spans="1:13" x14ac:dyDescent="0.2">
      <c r="C22" s="1">
        <f>'Bank Rec'!G30</f>
        <v>1</v>
      </c>
      <c r="D22" s="1" t="str">
        <f>'Bank Rec'!H30</f>
        <v>Parish Council Meeting -  17th September 2018</v>
      </c>
    </row>
    <row r="25" spans="1:13" x14ac:dyDescent="0.2">
      <c r="D25" s="1" t="str">
        <f>'Bank Rec'!H33</f>
        <v>Chairman: ________________</v>
      </c>
    </row>
    <row r="28" spans="1:13" x14ac:dyDescent="0.2">
      <c r="C28" s="1">
        <f>'Bank Rec'!G35</f>
        <v>2</v>
      </c>
      <c r="D28" s="1" t="str">
        <f>'Bank Rec'!H35</f>
        <v>F &amp; P Committee - 10th September 2018</v>
      </c>
    </row>
    <row r="31" spans="1:13" x14ac:dyDescent="0.2">
      <c r="D31" s="1" t="str">
        <f>'Bank Rec'!H38</f>
        <v>Chairman:_________________</v>
      </c>
    </row>
  </sheetData>
  <sheetProtection password="CA2F" sheet="1" objects="1" scenarios="1" selectLockedCells="1" selectUnlockedCells="1"/>
  <mergeCells count="2">
    <mergeCell ref="A1:K1"/>
    <mergeCell ref="A2:I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70" zoomScaleNormal="70" workbookViewId="0">
      <selection activeCell="H36" sqref="H36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22" x14ac:dyDescent="0.3">
      <c r="A2" s="305" t="s">
        <v>60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4" spans="1:22" x14ac:dyDescent="0.3">
      <c r="A4" s="29" t="s">
        <v>258</v>
      </c>
    </row>
    <row r="5" spans="1:22" x14ac:dyDescent="0.3">
      <c r="A5" s="215"/>
    </row>
    <row r="6" spans="1:22" x14ac:dyDescent="0.3">
      <c r="B6" s="305" t="s">
        <v>61</v>
      </c>
      <c r="C6" s="305"/>
      <c r="D6" s="305"/>
      <c r="E6" s="305"/>
      <c r="F6" s="216"/>
      <c r="H6" s="305" t="s">
        <v>62</v>
      </c>
      <c r="I6" s="305"/>
      <c r="J6" s="305"/>
      <c r="K6" s="217"/>
      <c r="M6" s="305" t="s">
        <v>63</v>
      </c>
      <c r="N6" s="305"/>
      <c r="O6" s="305"/>
      <c r="P6" s="305"/>
      <c r="Q6" s="216"/>
      <c r="S6" s="305" t="s">
        <v>74</v>
      </c>
      <c r="T6" s="305"/>
      <c r="U6" s="305"/>
      <c r="V6" s="305"/>
    </row>
    <row r="7" spans="1:22" x14ac:dyDescent="0.3">
      <c r="B7" s="218"/>
      <c r="C7" s="218"/>
      <c r="D7" s="218"/>
      <c r="E7" s="219"/>
      <c r="F7" s="216"/>
      <c r="K7" s="217"/>
      <c r="Q7" s="216"/>
    </row>
    <row r="8" spans="1:22" x14ac:dyDescent="0.3">
      <c r="A8" s="220" t="s">
        <v>64</v>
      </c>
      <c r="B8" s="78" t="s">
        <v>65</v>
      </c>
      <c r="C8" s="78" t="s">
        <v>66</v>
      </c>
      <c r="D8" s="215"/>
      <c r="E8" s="221" t="s">
        <v>1</v>
      </c>
      <c r="F8" s="222"/>
      <c r="H8" s="78" t="s">
        <v>65</v>
      </c>
      <c r="I8" s="78" t="s">
        <v>66</v>
      </c>
      <c r="J8" s="221" t="s">
        <v>1</v>
      </c>
      <c r="K8" s="217"/>
      <c r="M8" s="78" t="s">
        <v>65</v>
      </c>
      <c r="N8" s="78" t="s">
        <v>66</v>
      </c>
      <c r="O8" s="215"/>
      <c r="P8" s="221" t="s">
        <v>1</v>
      </c>
      <c r="Q8" s="222"/>
      <c r="S8" s="78" t="s">
        <v>65</v>
      </c>
      <c r="T8" s="78" t="s">
        <v>66</v>
      </c>
      <c r="U8" s="215"/>
      <c r="V8" s="221" t="s">
        <v>1</v>
      </c>
    </row>
    <row r="9" spans="1:22" x14ac:dyDescent="0.3">
      <c r="A9" s="30" t="s">
        <v>259</v>
      </c>
      <c r="B9" s="223"/>
      <c r="C9" s="224">
        <v>113505.8</v>
      </c>
      <c r="D9" s="224"/>
      <c r="E9" s="225"/>
      <c r="F9" s="226"/>
      <c r="G9" s="223"/>
      <c r="H9" s="224"/>
      <c r="I9" s="227">
        <v>10966.5</v>
      </c>
      <c r="J9" s="224"/>
      <c r="K9" s="228"/>
      <c r="L9" s="223"/>
      <c r="M9" s="224"/>
      <c r="N9" s="229">
        <v>44106.54</v>
      </c>
      <c r="O9" s="224"/>
      <c r="P9" s="224"/>
      <c r="Q9" s="226"/>
      <c r="R9" s="223"/>
      <c r="S9" s="224"/>
      <c r="T9" s="229">
        <v>2000</v>
      </c>
      <c r="U9" s="224"/>
      <c r="V9" s="230"/>
    </row>
    <row r="10" spans="1:22" x14ac:dyDescent="0.3">
      <c r="A10" s="30" t="s">
        <v>102</v>
      </c>
      <c r="B10" s="223"/>
      <c r="C10" s="224">
        <v>0</v>
      </c>
      <c r="D10" s="224"/>
      <c r="E10" s="225"/>
      <c r="F10" s="226"/>
      <c r="G10" s="223"/>
      <c r="H10" s="224"/>
      <c r="I10" s="227"/>
      <c r="J10" s="224"/>
      <c r="K10" s="228"/>
      <c r="L10" s="223"/>
      <c r="M10" s="224"/>
      <c r="N10" s="229"/>
      <c r="O10" s="224"/>
      <c r="P10" s="224"/>
      <c r="Q10" s="226"/>
      <c r="R10" s="223"/>
      <c r="S10" s="224"/>
      <c r="T10" s="229"/>
      <c r="U10" s="224"/>
      <c r="V10" s="230"/>
    </row>
    <row r="11" spans="1:22" x14ac:dyDescent="0.3">
      <c r="A11" s="30" t="s">
        <v>67</v>
      </c>
      <c r="B11" s="224"/>
      <c r="C11" s="224">
        <f>+Income!C10</f>
        <v>1.7</v>
      </c>
      <c r="D11" s="224"/>
      <c r="E11" s="225">
        <v>0</v>
      </c>
      <c r="F11" s="226"/>
      <c r="G11" s="223"/>
      <c r="H11" s="224"/>
      <c r="I11" s="224">
        <f>Income!C19</f>
        <v>4.66</v>
      </c>
      <c r="J11" s="224"/>
      <c r="K11" s="228"/>
      <c r="L11" s="223"/>
      <c r="M11" s="224"/>
      <c r="N11" s="224">
        <f>Income!C16</f>
        <v>0</v>
      </c>
      <c r="O11" s="224"/>
      <c r="P11" s="224"/>
      <c r="Q11" s="226"/>
      <c r="R11" s="223"/>
      <c r="S11" s="224"/>
      <c r="T11" s="224"/>
      <c r="U11" s="224"/>
      <c r="V11" s="230"/>
    </row>
    <row r="12" spans="1:22" x14ac:dyDescent="0.3">
      <c r="A12" s="30" t="s">
        <v>103</v>
      </c>
      <c r="B12" s="224"/>
      <c r="C12" s="224"/>
      <c r="D12" s="224"/>
      <c r="E12" s="225"/>
      <c r="F12" s="226"/>
      <c r="G12" s="223"/>
      <c r="H12" s="224"/>
      <c r="I12" s="224"/>
      <c r="J12" s="224"/>
      <c r="K12" s="228"/>
      <c r="L12" s="223"/>
      <c r="M12" s="224">
        <v>0</v>
      </c>
      <c r="N12" s="224"/>
      <c r="O12" s="224"/>
      <c r="P12" s="224"/>
      <c r="Q12" s="226"/>
      <c r="R12" s="223"/>
      <c r="S12" s="224"/>
      <c r="T12" s="224"/>
      <c r="U12" s="224"/>
      <c r="V12" s="230"/>
    </row>
    <row r="13" spans="1:22" x14ac:dyDescent="0.3">
      <c r="A13" s="30" t="s">
        <v>68</v>
      </c>
      <c r="B13" s="224">
        <f>'June 2018'!F29</f>
        <v>16170.920000000002</v>
      </c>
      <c r="C13" s="224"/>
      <c r="D13" s="224"/>
      <c r="E13" s="225">
        <v>0</v>
      </c>
      <c r="F13" s="226"/>
      <c r="G13" s="223"/>
      <c r="H13" s="224"/>
      <c r="I13" s="224"/>
      <c r="J13" s="224"/>
      <c r="K13" s="231"/>
      <c r="L13" s="223"/>
      <c r="M13" s="224"/>
      <c r="N13" s="224"/>
      <c r="O13" s="224"/>
      <c r="P13" s="224"/>
      <c r="Q13" s="226"/>
      <c r="R13" s="223"/>
      <c r="S13" s="224"/>
      <c r="T13" s="224"/>
      <c r="U13" s="224"/>
      <c r="V13" s="230"/>
    </row>
    <row r="14" spans="1:22" x14ac:dyDescent="0.3">
      <c r="B14" s="232">
        <f>SUM(B9:B13)</f>
        <v>16170.920000000002</v>
      </c>
      <c r="C14" s="233">
        <f>SUM(C9:C13)</f>
        <v>113507.5</v>
      </c>
      <c r="D14" s="224"/>
      <c r="E14" s="225"/>
      <c r="F14" s="226"/>
      <c r="G14" s="223"/>
      <c r="H14" s="232">
        <f>SUM(H3:H13)</f>
        <v>0</v>
      </c>
      <c r="I14" s="232">
        <f>SUM(I3:I13)</f>
        <v>10971.16</v>
      </c>
      <c r="J14" s="224"/>
      <c r="K14" s="228"/>
      <c r="L14" s="223"/>
      <c r="M14" s="232">
        <f>SUM(M3:M13)</f>
        <v>0</v>
      </c>
      <c r="N14" s="232">
        <f>SUM(N3:N13)</f>
        <v>44106.54</v>
      </c>
      <c r="O14" s="224"/>
      <c r="P14" s="224"/>
      <c r="Q14" s="226"/>
      <c r="R14" s="223"/>
      <c r="S14" s="232">
        <f>SUM(S3:S13)</f>
        <v>0</v>
      </c>
      <c r="T14" s="232">
        <f>SUM(T3:T13)</f>
        <v>2000</v>
      </c>
      <c r="U14" s="224"/>
      <c r="V14" s="230"/>
    </row>
    <row r="15" spans="1:22" x14ac:dyDescent="0.3">
      <c r="A15" s="215" t="s">
        <v>260</v>
      </c>
      <c r="B15" s="227"/>
      <c r="C15" s="234">
        <f>+C14-B14</f>
        <v>97336.58</v>
      </c>
      <c r="D15" s="224"/>
      <c r="E15" s="232">
        <f>SUM(E11:E14)</f>
        <v>0</v>
      </c>
      <c r="F15" s="226"/>
      <c r="G15" s="223"/>
      <c r="H15" s="224"/>
      <c r="I15" s="234">
        <f>+I14-H14</f>
        <v>10971.16</v>
      </c>
      <c r="J15" s="235">
        <f>SUM(J11:J14)</f>
        <v>0</v>
      </c>
      <c r="K15" s="228"/>
      <c r="L15" s="223"/>
      <c r="M15" s="224"/>
      <c r="N15" s="234">
        <f>+N14-M14</f>
        <v>44106.54</v>
      </c>
      <c r="O15" s="224"/>
      <c r="P15" s="235">
        <f>SUM(P11:P14)</f>
        <v>0</v>
      </c>
      <c r="Q15" s="226"/>
      <c r="R15" s="223"/>
      <c r="S15" s="224"/>
      <c r="T15" s="234">
        <f>+T14-S14</f>
        <v>2000</v>
      </c>
      <c r="U15" s="224"/>
      <c r="V15" s="236">
        <f>SUM(V11:V14)</f>
        <v>0</v>
      </c>
    </row>
    <row r="16" spans="1:22" x14ac:dyDescent="0.3">
      <c r="B16" s="224"/>
      <c r="C16" s="227"/>
      <c r="D16" s="224"/>
      <c r="E16" s="225"/>
      <c r="F16" s="226"/>
      <c r="G16" s="223"/>
      <c r="H16" s="224"/>
      <c r="I16" s="224"/>
      <c r="J16" s="224"/>
      <c r="K16" s="228"/>
      <c r="L16" s="223"/>
      <c r="M16" s="224"/>
      <c r="N16" s="224"/>
      <c r="O16" s="224"/>
      <c r="P16" s="224"/>
      <c r="Q16" s="226"/>
      <c r="R16" s="223"/>
      <c r="S16" s="224"/>
      <c r="T16" s="224"/>
      <c r="U16" s="224"/>
      <c r="V16" s="230"/>
    </row>
    <row r="17" spans="1:22" x14ac:dyDescent="0.3">
      <c r="B17" s="224"/>
      <c r="C17" s="224"/>
      <c r="D17" s="224"/>
      <c r="E17" s="225"/>
      <c r="F17" s="226"/>
      <c r="G17" s="223"/>
      <c r="H17" s="224"/>
      <c r="I17" s="224"/>
      <c r="J17" s="224"/>
      <c r="K17" s="228"/>
      <c r="L17" s="223"/>
      <c r="M17" s="224"/>
      <c r="N17" s="224"/>
      <c r="O17" s="224"/>
      <c r="P17" s="224"/>
      <c r="Q17" s="226"/>
      <c r="R17" s="223"/>
      <c r="S17" s="224"/>
      <c r="T17" s="224"/>
      <c r="U17" s="224"/>
      <c r="V17" s="230"/>
    </row>
    <row r="18" spans="1:22" x14ac:dyDescent="0.3">
      <c r="A18" s="220" t="s">
        <v>69</v>
      </c>
      <c r="B18" s="151" t="s">
        <v>65</v>
      </c>
      <c r="C18" s="151" t="s">
        <v>66</v>
      </c>
      <c r="D18" s="224"/>
      <c r="E18" s="225"/>
      <c r="F18" s="226"/>
      <c r="G18" s="223"/>
      <c r="H18" s="151" t="s">
        <v>65</v>
      </c>
      <c r="I18" s="151" t="s">
        <v>66</v>
      </c>
      <c r="J18" s="224"/>
      <c r="K18" s="228"/>
      <c r="L18" s="223"/>
      <c r="M18" s="151" t="s">
        <v>65</v>
      </c>
      <c r="N18" s="151" t="s">
        <v>66</v>
      </c>
      <c r="O18" s="224"/>
      <c r="P18" s="224"/>
      <c r="Q18" s="226"/>
      <c r="R18" s="223"/>
      <c r="S18" s="151" t="s">
        <v>65</v>
      </c>
      <c r="T18" s="151" t="s">
        <v>66</v>
      </c>
      <c r="U18" s="224"/>
      <c r="V18" s="230"/>
    </row>
    <row r="19" spans="1:22" x14ac:dyDescent="0.3">
      <c r="A19" s="30" t="s">
        <v>261</v>
      </c>
      <c r="B19" s="224"/>
      <c r="C19" s="224">
        <v>98974.5</v>
      </c>
      <c r="D19" s="224"/>
      <c r="E19" s="225"/>
      <c r="F19" s="226"/>
      <c r="G19" s="223"/>
      <c r="H19" s="224"/>
      <c r="I19" s="224">
        <v>10971.16</v>
      </c>
      <c r="J19" s="224"/>
      <c r="K19" s="228"/>
      <c r="L19" s="223"/>
      <c r="M19" s="224"/>
      <c r="N19" s="224">
        <v>44106.54</v>
      </c>
      <c r="O19" s="224"/>
      <c r="P19" s="224"/>
      <c r="Q19" s="226"/>
      <c r="R19" s="223"/>
      <c r="S19" s="224"/>
      <c r="T19" s="224">
        <v>2000</v>
      </c>
      <c r="U19" s="224"/>
      <c r="V19" s="230"/>
    </row>
    <row r="20" spans="1:22" x14ac:dyDescent="0.3">
      <c r="A20" s="30" t="s">
        <v>70</v>
      </c>
      <c r="B20" s="224">
        <f>D49</f>
        <v>1637.92</v>
      </c>
      <c r="C20" s="224"/>
      <c r="D20" s="224"/>
      <c r="E20" s="225"/>
      <c r="F20" s="226"/>
      <c r="G20" s="223"/>
      <c r="H20" s="224">
        <f>D68</f>
        <v>0</v>
      </c>
      <c r="I20" s="224"/>
      <c r="J20" s="224"/>
      <c r="K20" s="228"/>
      <c r="L20" s="223"/>
      <c r="M20" s="224" t="s">
        <v>211</v>
      </c>
      <c r="N20" s="224"/>
      <c r="O20" s="224"/>
      <c r="P20" s="224"/>
      <c r="Q20" s="226"/>
      <c r="R20" s="223"/>
      <c r="S20" s="224">
        <f>N71</f>
        <v>0</v>
      </c>
      <c r="T20" s="224"/>
      <c r="U20" s="224"/>
      <c r="V20" s="230"/>
    </row>
    <row r="21" spans="1:22" x14ac:dyDescent="0.3">
      <c r="B21" s="232">
        <f>SUM(B19:B20)</f>
        <v>1637.92</v>
      </c>
      <c r="C21" s="233">
        <f>SUM(C19:C20)</f>
        <v>98974.5</v>
      </c>
      <c r="D21" s="224"/>
      <c r="E21" s="225"/>
      <c r="F21" s="226"/>
      <c r="G21" s="223"/>
      <c r="H21" s="232">
        <f>SUM(H19:H20)</f>
        <v>0</v>
      </c>
      <c r="I21" s="232">
        <f>SUM(I19:I20)</f>
        <v>10971.16</v>
      </c>
      <c r="J21" s="224"/>
      <c r="K21" s="228"/>
      <c r="L21" s="223"/>
      <c r="M21" s="232">
        <f>SUM(M19:M20)</f>
        <v>0</v>
      </c>
      <c r="N21" s="232">
        <f>SUM(N19:N20)</f>
        <v>44106.54</v>
      </c>
      <c r="O21" s="224"/>
      <c r="P21" s="224"/>
      <c r="Q21" s="226"/>
      <c r="R21" s="223"/>
      <c r="S21" s="232">
        <f>SUM(S19:S20)</f>
        <v>0</v>
      </c>
      <c r="T21" s="232">
        <f>SUM(T19:T20)</f>
        <v>2000</v>
      </c>
      <c r="U21" s="224"/>
      <c r="V21" s="230"/>
    </row>
    <row r="22" spans="1:22" ht="19.5" thickBot="1" x14ac:dyDescent="0.35">
      <c r="A22" s="215" t="s">
        <v>262</v>
      </c>
      <c r="B22" s="227"/>
      <c r="C22" s="237">
        <f>+C21-B21</f>
        <v>97336.58</v>
      </c>
      <c r="D22" s="224"/>
      <c r="E22" s="225"/>
      <c r="F22" s="226"/>
      <c r="G22" s="223"/>
      <c r="H22" s="224"/>
      <c r="I22" s="237">
        <f>I21-H21</f>
        <v>10971.16</v>
      </c>
      <c r="J22" s="224"/>
      <c r="K22" s="228"/>
      <c r="L22" s="223"/>
      <c r="M22" s="224"/>
      <c r="N22" s="237">
        <f>N21-M21</f>
        <v>44106.54</v>
      </c>
      <c r="O22" s="224"/>
      <c r="P22" s="224"/>
      <c r="Q22" s="226"/>
      <c r="R22" s="223"/>
      <c r="S22" s="224"/>
      <c r="T22" s="237">
        <f>T21-S21</f>
        <v>2000</v>
      </c>
      <c r="U22" s="224"/>
      <c r="V22" s="230"/>
    </row>
    <row r="23" spans="1:22" x14ac:dyDescent="0.3">
      <c r="B23" s="223"/>
      <c r="C23" s="238"/>
      <c r="D23" s="223"/>
      <c r="E23" s="223"/>
      <c r="F23" s="223"/>
      <c r="G23" s="223"/>
      <c r="H23" s="224"/>
      <c r="I23" s="224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1:22" x14ac:dyDescent="0.3">
      <c r="A24" s="239"/>
      <c r="B24" s="240"/>
      <c r="C24" s="240">
        <f>C15-C22</f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39"/>
    </row>
    <row r="25" spans="1:22" x14ac:dyDescent="0.3">
      <c r="A25" s="242"/>
      <c r="C25" s="243"/>
    </row>
    <row r="26" spans="1:22" x14ac:dyDescent="0.3">
      <c r="A26" s="242"/>
    </row>
    <row r="27" spans="1:22" x14ac:dyDescent="0.3">
      <c r="A27" s="220" t="s">
        <v>263</v>
      </c>
      <c r="B27" s="215"/>
      <c r="C27" s="215"/>
    </row>
    <row r="28" spans="1:22" x14ac:dyDescent="0.3">
      <c r="A28" s="215"/>
      <c r="B28" s="78" t="s">
        <v>65</v>
      </c>
      <c r="C28" s="78" t="s">
        <v>66</v>
      </c>
      <c r="H28" s="244" t="s">
        <v>71</v>
      </c>
    </row>
    <row r="29" spans="1:22" x14ac:dyDescent="0.3">
      <c r="A29" s="215" t="s">
        <v>72</v>
      </c>
      <c r="B29" s="242"/>
      <c r="C29" s="245">
        <f>C22</f>
        <v>97336.58</v>
      </c>
      <c r="H29" s="246"/>
    </row>
    <row r="30" spans="1:22" x14ac:dyDescent="0.3">
      <c r="A30" s="215" t="s">
        <v>73</v>
      </c>
      <c r="B30" s="215"/>
      <c r="C30" s="242">
        <f>+I22</f>
        <v>10971.16</v>
      </c>
      <c r="D30" s="247"/>
      <c r="G30" s="248">
        <v>1</v>
      </c>
      <c r="H30" s="30" t="s">
        <v>270</v>
      </c>
    </row>
    <row r="31" spans="1:22" x14ac:dyDescent="0.3">
      <c r="A31" s="215" t="s">
        <v>98</v>
      </c>
      <c r="B31" s="215"/>
      <c r="C31" s="242">
        <f>+N22</f>
        <v>44106.54</v>
      </c>
      <c r="D31" s="247"/>
      <c r="F31" s="230"/>
    </row>
    <row r="32" spans="1:22" x14ac:dyDescent="0.3">
      <c r="A32" s="215" t="s">
        <v>74</v>
      </c>
      <c r="B32" s="215"/>
      <c r="C32" s="242">
        <f>T22</f>
        <v>2000</v>
      </c>
      <c r="D32" s="247"/>
    </row>
    <row r="33" spans="1:9" x14ac:dyDescent="0.3">
      <c r="A33" s="215"/>
      <c r="B33" s="249">
        <f>SUM(B29:B32)</f>
        <v>0</v>
      </c>
      <c r="C33" s="249">
        <f>SUM(C29:C32)</f>
        <v>154414.28</v>
      </c>
      <c r="E33" s="250"/>
      <c r="F33" s="250"/>
      <c r="H33" s="30" t="s">
        <v>217</v>
      </c>
    </row>
    <row r="34" spans="1:9" ht="19.5" thickBot="1" x14ac:dyDescent="0.35">
      <c r="A34" s="215"/>
      <c r="B34" s="215"/>
      <c r="C34" s="251">
        <f>C33-B33</f>
        <v>154414.28</v>
      </c>
      <c r="D34" s="223"/>
      <c r="E34" s="247"/>
      <c r="F34" s="247"/>
    </row>
    <row r="35" spans="1:9" ht="19.5" thickTop="1" x14ac:dyDescent="0.3">
      <c r="E35" s="247"/>
      <c r="F35" s="247"/>
      <c r="G35" s="248">
        <v>2</v>
      </c>
      <c r="H35" s="30" t="s">
        <v>272</v>
      </c>
    </row>
    <row r="36" spans="1:9" x14ac:dyDescent="0.3">
      <c r="A36" s="215" t="s">
        <v>264</v>
      </c>
      <c r="C36" s="245">
        <f>C9+I9+N9+T9</f>
        <v>170578.84</v>
      </c>
      <c r="E36" s="247"/>
      <c r="F36" s="247"/>
      <c r="H36" s="246"/>
    </row>
    <row r="37" spans="1:9" x14ac:dyDescent="0.3">
      <c r="A37" s="215" t="s">
        <v>75</v>
      </c>
      <c r="C37" s="245">
        <f>+C11+I11+N11</f>
        <v>6.36</v>
      </c>
      <c r="E37" s="247"/>
      <c r="F37" s="247"/>
    </row>
    <row r="38" spans="1:9" x14ac:dyDescent="0.3">
      <c r="A38" s="215" t="s">
        <v>76</v>
      </c>
      <c r="C38" s="245">
        <f>+B13+H13</f>
        <v>16170.920000000002</v>
      </c>
      <c r="H38" s="30" t="s">
        <v>216</v>
      </c>
    </row>
    <row r="39" spans="1:9" ht="19.5" thickBot="1" x14ac:dyDescent="0.35">
      <c r="A39" s="215" t="s">
        <v>271</v>
      </c>
      <c r="C39" s="251">
        <f>+C36+C37-C38</f>
        <v>154414.27999999997</v>
      </c>
    </row>
    <row r="40" spans="1:9" ht="19.5" thickTop="1" x14ac:dyDescent="0.3">
      <c r="C40" s="243"/>
    </row>
    <row r="41" spans="1:9" x14ac:dyDescent="0.3">
      <c r="C41" s="243"/>
    </row>
    <row r="42" spans="1:9" x14ac:dyDescent="0.3">
      <c r="A42" s="220" t="s">
        <v>265</v>
      </c>
      <c r="C42" s="252"/>
      <c r="D42" s="243"/>
      <c r="H42" s="253"/>
      <c r="I42" s="254"/>
    </row>
    <row r="43" spans="1:9" x14ac:dyDescent="0.3">
      <c r="A43" s="255">
        <v>1682</v>
      </c>
      <c r="B43" s="254" t="s">
        <v>223</v>
      </c>
      <c r="C43" s="254" t="s">
        <v>224</v>
      </c>
      <c r="D43" s="297">
        <v>150</v>
      </c>
      <c r="H43" s="254"/>
      <c r="I43" s="254"/>
    </row>
    <row r="44" spans="1:9" x14ac:dyDescent="0.3">
      <c r="A44" s="255">
        <v>1683</v>
      </c>
      <c r="B44" s="254" t="s">
        <v>225</v>
      </c>
      <c r="C44" s="254" t="s">
        <v>226</v>
      </c>
      <c r="D44" s="297">
        <v>804</v>
      </c>
      <c r="H44" s="254"/>
      <c r="I44" s="254"/>
    </row>
    <row r="45" spans="1:9" x14ac:dyDescent="0.3">
      <c r="A45" s="295">
        <v>1686</v>
      </c>
      <c r="B45" s="256" t="s">
        <v>231</v>
      </c>
      <c r="C45" s="296" t="s">
        <v>232</v>
      </c>
      <c r="D45" s="297">
        <v>192</v>
      </c>
      <c r="H45" s="254"/>
      <c r="I45" s="254"/>
    </row>
    <row r="46" spans="1:9" x14ac:dyDescent="0.3">
      <c r="A46" s="295">
        <v>1697</v>
      </c>
      <c r="B46" s="30" t="s">
        <v>248</v>
      </c>
      <c r="C46" s="296" t="s">
        <v>250</v>
      </c>
      <c r="D46" s="297">
        <v>50</v>
      </c>
      <c r="H46" s="254"/>
      <c r="I46" s="254"/>
    </row>
    <row r="47" spans="1:9" ht="37.5" x14ac:dyDescent="0.3">
      <c r="A47" s="295">
        <v>1698</v>
      </c>
      <c r="B47" s="256" t="s">
        <v>251</v>
      </c>
      <c r="C47" s="296" t="s">
        <v>252</v>
      </c>
      <c r="D47" s="297">
        <v>33.92</v>
      </c>
      <c r="H47" s="254"/>
      <c r="I47" s="254"/>
    </row>
    <row r="48" spans="1:9" x14ac:dyDescent="0.3">
      <c r="A48" s="295">
        <v>1689</v>
      </c>
      <c r="B48" s="256" t="s">
        <v>231</v>
      </c>
      <c r="C48" s="296" t="s">
        <v>234</v>
      </c>
      <c r="D48" s="297">
        <v>408</v>
      </c>
      <c r="H48" s="256"/>
      <c r="I48" s="257"/>
    </row>
    <row r="49" spans="3:4" ht="19.5" thickBot="1" x14ac:dyDescent="0.35">
      <c r="C49" s="252"/>
      <c r="D49" s="258">
        <f>SUM(D43:D48)</f>
        <v>1637.92</v>
      </c>
    </row>
  </sheetData>
  <sheetProtection password="CA2F" sheet="1" objects="1" scenarios="1"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20" zoomScaleNormal="120" workbookViewId="0">
      <selection activeCell="Q13" sqref="Q13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09" t="s">
        <v>267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6" ht="18.75" x14ac:dyDescent="0.3">
      <c r="A4" s="13"/>
      <c r="B4" s="23"/>
      <c r="C4" s="23"/>
      <c r="D4" s="23"/>
      <c r="E4" s="23"/>
      <c r="F4" s="23"/>
      <c r="G4" s="59"/>
      <c r="H4" s="59"/>
      <c r="I4" s="59"/>
      <c r="J4" s="23"/>
      <c r="K4" s="23"/>
      <c r="L4" s="23"/>
      <c r="M4" s="59"/>
      <c r="N4" s="59"/>
      <c r="O4" s="23"/>
    </row>
    <row r="5" spans="1:16" ht="15" x14ac:dyDescent="0.25">
      <c r="A5" s="5"/>
      <c r="B5" s="5"/>
      <c r="C5" s="307" t="s">
        <v>218</v>
      </c>
      <c r="D5" s="307"/>
      <c r="E5" s="7"/>
      <c r="F5" s="5"/>
      <c r="G5" s="307" t="s">
        <v>4</v>
      </c>
      <c r="H5" s="307"/>
      <c r="I5" s="60"/>
      <c r="J5" s="5"/>
      <c r="K5" s="5"/>
      <c r="L5" s="5"/>
      <c r="M5" s="307" t="s">
        <v>54</v>
      </c>
      <c r="N5" s="307"/>
      <c r="O5" s="8"/>
    </row>
    <row r="6" spans="1:16" ht="15" x14ac:dyDescent="0.25">
      <c r="A6" s="5"/>
      <c r="B6" s="5"/>
      <c r="C6" s="306" t="s">
        <v>139</v>
      </c>
      <c r="D6" s="306"/>
      <c r="E6" s="7"/>
      <c r="F6" s="5"/>
      <c r="G6" s="306" t="s">
        <v>208</v>
      </c>
      <c r="H6" s="306"/>
      <c r="I6" s="60"/>
      <c r="J6" s="5"/>
      <c r="K6" s="5"/>
      <c r="L6" s="5"/>
      <c r="M6" s="307" t="s">
        <v>5</v>
      </c>
      <c r="N6" s="307"/>
      <c r="O6" s="8"/>
    </row>
    <row r="7" spans="1:16" ht="15" x14ac:dyDescent="0.25">
      <c r="A7" s="5"/>
      <c r="B7" s="5"/>
      <c r="C7" s="61" t="s">
        <v>6</v>
      </c>
      <c r="D7" s="61" t="s">
        <v>6</v>
      </c>
      <c r="E7" s="11"/>
      <c r="F7" s="13"/>
      <c r="G7" s="61" t="s">
        <v>6</v>
      </c>
      <c r="H7" s="61" t="s">
        <v>6</v>
      </c>
      <c r="I7" s="60"/>
      <c r="J7" s="13"/>
      <c r="K7" s="13"/>
      <c r="L7" s="13"/>
      <c r="M7" s="61" t="s">
        <v>6</v>
      </c>
      <c r="N7" s="61" t="s">
        <v>6</v>
      </c>
      <c r="O7" s="8"/>
    </row>
    <row r="8" spans="1:16" ht="15.75" x14ac:dyDescent="0.25">
      <c r="A8" s="62" t="s">
        <v>7</v>
      </c>
      <c r="B8" s="62"/>
      <c r="C8" s="51"/>
      <c r="D8" s="51"/>
      <c r="E8" s="63"/>
      <c r="F8" s="51"/>
      <c r="G8" s="51"/>
      <c r="H8" s="51"/>
      <c r="I8" s="63"/>
      <c r="J8" s="51"/>
      <c r="K8" s="51"/>
      <c r="L8" s="51"/>
      <c r="M8" s="51"/>
      <c r="N8" s="51"/>
      <c r="O8" s="64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4.65+4.5+4.66</f>
        <v>13.81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1.64+1.7+1.7</f>
        <v>5.04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108</v>
      </c>
      <c r="B15" s="5"/>
      <c r="C15" s="17">
        <f>Income!C16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18.850000000000001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109</v>
      </c>
      <c r="B19" s="5"/>
      <c r="C19" s="20">
        <v>2132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2132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110</v>
      </c>
      <c r="B25" s="5"/>
      <c r="C25" s="6">
        <f>1500+720</f>
        <v>2220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111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v>0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/>
      <c r="B29" s="5"/>
      <c r="C29" s="6"/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2220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/>
      <c r="B33" s="5"/>
      <c r="C33" s="6"/>
      <c r="D33" s="50">
        <f>SUM(C32:C32)</f>
        <v>0</v>
      </c>
      <c r="E33" s="16"/>
      <c r="F33" s="6"/>
      <c r="G33" s="6"/>
      <c r="H33" s="50">
        <f>SUM(G32:G32)</f>
        <v>5</v>
      </c>
      <c r="I33" s="16"/>
      <c r="J33" s="6"/>
      <c r="K33" s="6"/>
      <c r="L33" s="6"/>
      <c r="M33" s="20"/>
      <c r="N33" s="17">
        <f>SUM(M32:M32)</f>
        <v>0</v>
      </c>
      <c r="O33" s="24"/>
      <c r="P33" s="24"/>
    </row>
    <row r="34" spans="1:16" ht="15" x14ac:dyDescent="0.25">
      <c r="A34" s="5"/>
      <c r="B34" s="5"/>
      <c r="C34" s="6"/>
      <c r="D34" s="6"/>
      <c r="E34" s="16"/>
      <c r="F34" s="6"/>
      <c r="I34" s="16"/>
      <c r="J34" s="6"/>
      <c r="K34" s="6"/>
      <c r="L34" s="6"/>
      <c r="M34" s="6"/>
      <c r="N34" s="6"/>
      <c r="O34" s="24"/>
      <c r="P34" s="24"/>
    </row>
    <row r="35" spans="1:16" ht="15" x14ac:dyDescent="0.25">
      <c r="A35" s="13" t="s">
        <v>16</v>
      </c>
      <c r="B35" s="13"/>
      <c r="C35" s="14"/>
      <c r="D35" s="19">
        <f>D33+D30+D21+D16+D10</f>
        <v>115370.85</v>
      </c>
      <c r="E35" s="15"/>
      <c r="F35" s="14"/>
      <c r="H35" s="19">
        <f>H10+H16+H30+H33</f>
        <v>112544</v>
      </c>
      <c r="I35" s="15"/>
      <c r="J35" s="14"/>
      <c r="K35" s="14"/>
      <c r="L35" s="14"/>
      <c r="M35" s="14"/>
      <c r="N35" s="19">
        <f>SUM(N10:N34)</f>
        <v>71360.27</v>
      </c>
      <c r="O35" s="25"/>
      <c r="P35" s="24"/>
    </row>
    <row r="36" spans="1:16" ht="15" x14ac:dyDescent="0.25">
      <c r="A36" s="13"/>
      <c r="B36" s="13"/>
      <c r="C36" s="14"/>
      <c r="D36" s="14"/>
      <c r="E36" s="15"/>
      <c r="F36" s="14"/>
      <c r="G36" s="6"/>
      <c r="H36" s="6"/>
      <c r="I36" s="15"/>
      <c r="J36" s="14"/>
      <c r="K36" s="14"/>
      <c r="L36" s="14"/>
      <c r="M36" s="14"/>
      <c r="N36" s="14"/>
      <c r="O36" s="25"/>
      <c r="P36" s="24"/>
    </row>
    <row r="37" spans="1:16" ht="15" x14ac:dyDescent="0.25">
      <c r="A37" s="5"/>
      <c r="B37" s="5"/>
      <c r="C37" s="6"/>
      <c r="D37" s="6"/>
      <c r="E37" s="16"/>
      <c r="F37" s="6"/>
      <c r="G37" s="14"/>
      <c r="I37" s="16"/>
      <c r="J37" s="6"/>
      <c r="K37" s="6"/>
      <c r="L37" s="6"/>
      <c r="M37" s="6"/>
      <c r="N37" s="6"/>
      <c r="O37" s="24"/>
      <c r="P37" s="22"/>
    </row>
    <row r="38" spans="1:16" ht="15" x14ac:dyDescent="0.25">
      <c r="A38" s="65" t="s">
        <v>17</v>
      </c>
      <c r="B38" s="65"/>
      <c r="C38" s="52"/>
      <c r="D38" s="52"/>
      <c r="E38" s="66"/>
      <c r="F38" s="52"/>
      <c r="G38" s="14"/>
      <c r="H38" s="14"/>
      <c r="I38" s="67"/>
      <c r="J38" s="52"/>
      <c r="K38" s="52"/>
      <c r="L38" s="52"/>
      <c r="M38" s="52"/>
      <c r="N38" s="52"/>
      <c r="O38" s="68"/>
      <c r="P38" s="26"/>
    </row>
    <row r="39" spans="1:16" ht="15" x14ac:dyDescent="0.25">
      <c r="A39" s="65"/>
      <c r="B39" s="65"/>
      <c r="C39" s="52"/>
      <c r="D39" s="52"/>
      <c r="E39" s="66"/>
      <c r="F39" s="52"/>
      <c r="G39" s="6"/>
      <c r="H39" s="6"/>
      <c r="I39" s="67"/>
      <c r="J39" s="52"/>
      <c r="K39" s="52"/>
      <c r="L39" s="52"/>
      <c r="M39" s="52"/>
      <c r="N39" s="52"/>
      <c r="O39" s="68"/>
      <c r="P39" s="26"/>
    </row>
    <row r="40" spans="1:16" ht="15" x14ac:dyDescent="0.25">
      <c r="A40" s="5" t="s">
        <v>112</v>
      </c>
      <c r="B40" s="5"/>
      <c r="C40" s="6">
        <f>'Admin Exp'!O54</f>
        <v>17917.38</v>
      </c>
      <c r="D40" s="6"/>
      <c r="E40" s="16"/>
      <c r="F40" s="6"/>
      <c r="G40" s="6">
        <f>'Admin Exp'!P54</f>
        <v>45235</v>
      </c>
      <c r="H40" s="6"/>
      <c r="I40" s="16"/>
      <c r="J40" s="6"/>
      <c r="K40" s="6"/>
      <c r="L40" s="6"/>
      <c r="M40" s="6">
        <v>18740.89</v>
      </c>
      <c r="N40" s="6"/>
      <c r="O40" s="24"/>
      <c r="P40" s="22"/>
    </row>
    <row r="41" spans="1:16" ht="15" x14ac:dyDescent="0.25">
      <c r="A41" s="5" t="s">
        <v>113</v>
      </c>
      <c r="B41" s="5"/>
      <c r="C41" s="6">
        <f>'Environ Exp'!O45</f>
        <v>8000.24</v>
      </c>
      <c r="D41" s="6"/>
      <c r="E41" s="16"/>
      <c r="F41" s="6"/>
      <c r="G41" s="6">
        <f>'Environ Exp'!P45</f>
        <v>97985</v>
      </c>
      <c r="H41" s="6"/>
      <c r="I41" s="16"/>
      <c r="J41" s="6"/>
      <c r="K41" s="6"/>
      <c r="L41" s="6"/>
      <c r="M41" s="6">
        <v>27162.739999999998</v>
      </c>
      <c r="N41" s="6"/>
      <c r="O41" s="24"/>
      <c r="P41" s="22"/>
    </row>
    <row r="42" spans="1:16" ht="15" x14ac:dyDescent="0.25">
      <c r="A42" s="5" t="s">
        <v>114</v>
      </c>
      <c r="B42" s="5"/>
      <c r="C42" s="6">
        <f>'Environ Exp'!O47</f>
        <v>30</v>
      </c>
      <c r="D42" s="6"/>
      <c r="E42" s="16"/>
      <c r="F42" s="6"/>
      <c r="G42" s="6">
        <f>'Environ Exp'!P47</f>
        <v>1500</v>
      </c>
      <c r="H42" s="6"/>
      <c r="I42" s="16"/>
      <c r="J42" s="6"/>
      <c r="K42" s="6"/>
      <c r="L42" s="6"/>
      <c r="M42" s="6"/>
      <c r="N42" s="6"/>
      <c r="O42" s="24"/>
      <c r="P42" s="22"/>
    </row>
    <row r="43" spans="1:16" ht="15" x14ac:dyDescent="0.25">
      <c r="A43" s="5" t="s">
        <v>115</v>
      </c>
      <c r="B43" s="5"/>
      <c r="C43" s="17">
        <f>'June 2018'!G29+389.62+879.94</f>
        <v>2254.15</v>
      </c>
      <c r="D43" s="17"/>
      <c r="E43" s="16"/>
      <c r="F43" s="6"/>
      <c r="G43" s="17">
        <v>0</v>
      </c>
      <c r="H43" s="17"/>
      <c r="I43" s="16"/>
      <c r="J43" s="6"/>
      <c r="K43" s="6"/>
      <c r="L43" s="6"/>
      <c r="M43" s="17">
        <v>2763.1</v>
      </c>
      <c r="N43" s="17"/>
      <c r="O43" s="24"/>
      <c r="P43" s="22"/>
    </row>
    <row r="44" spans="1:16" ht="15" x14ac:dyDescent="0.25">
      <c r="A44" s="13" t="s">
        <v>18</v>
      </c>
      <c r="B44" s="13"/>
      <c r="C44" s="14"/>
      <c r="D44" s="19">
        <f>SUM(C40:C43)</f>
        <v>28201.770000000004</v>
      </c>
      <c r="E44" s="15"/>
      <c r="F44" s="14"/>
      <c r="G44" s="14"/>
      <c r="H44" s="19">
        <f>SUM(G40:G42)</f>
        <v>144720</v>
      </c>
      <c r="I44" s="15"/>
      <c r="J44" s="14"/>
      <c r="K44" s="14"/>
      <c r="L44" s="14"/>
      <c r="M44" s="20"/>
      <c r="N44" s="28">
        <f>SUM(M40:M43)</f>
        <v>48666.729999999996</v>
      </c>
      <c r="O44" s="25"/>
      <c r="P44" s="22"/>
    </row>
    <row r="45" spans="1:16" ht="15" x14ac:dyDescent="0.25">
      <c r="A45" s="13"/>
      <c r="B45" s="13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4"/>
      <c r="N45" s="14"/>
      <c r="O45" s="25"/>
      <c r="P45" s="22"/>
    </row>
    <row r="46" spans="1:16" ht="15" x14ac:dyDescent="0.25">
      <c r="A46" s="13" t="s">
        <v>215</v>
      </c>
      <c r="B46" s="13"/>
      <c r="C46" s="14"/>
      <c r="D46" s="19">
        <f>D35-D44</f>
        <v>87169.08</v>
      </c>
      <c r="E46" s="15"/>
      <c r="F46" s="14"/>
      <c r="G46" s="14"/>
      <c r="H46" s="115">
        <f>H35-H44</f>
        <v>-32176</v>
      </c>
      <c r="I46" s="15"/>
      <c r="J46" s="14"/>
      <c r="K46" s="14"/>
      <c r="L46" s="14"/>
      <c r="M46" s="14"/>
      <c r="N46" s="19">
        <f>+N35-N44</f>
        <v>22693.540000000008</v>
      </c>
      <c r="O46" s="25"/>
      <c r="P46" s="22"/>
    </row>
    <row r="47" spans="1:16" ht="15" x14ac:dyDescent="0.25">
      <c r="A47" s="13"/>
      <c r="B47" s="13"/>
      <c r="C47" s="14"/>
      <c r="D47" s="19"/>
      <c r="E47" s="15"/>
      <c r="F47" s="14"/>
      <c r="G47" s="14"/>
      <c r="H47" s="19"/>
      <c r="I47" s="15"/>
      <c r="J47" s="14"/>
      <c r="K47" s="14"/>
      <c r="L47" s="14"/>
      <c r="M47" s="14"/>
      <c r="N47" s="14"/>
      <c r="O47" s="25"/>
      <c r="P47" s="22"/>
    </row>
    <row r="48" spans="1:16" ht="15" x14ac:dyDescent="0.25">
      <c r="A48" s="5" t="s">
        <v>19</v>
      </c>
      <c r="B48" s="5"/>
      <c r="C48" s="6"/>
      <c r="D48" s="50">
        <v>67245</v>
      </c>
      <c r="E48" s="16"/>
      <c r="F48" s="6"/>
      <c r="G48" s="6"/>
      <c r="H48" s="50">
        <v>66554</v>
      </c>
      <c r="I48" s="16"/>
      <c r="J48" s="6"/>
      <c r="K48" s="6"/>
      <c r="L48" s="14"/>
      <c r="M48" s="14"/>
      <c r="N48" s="50">
        <v>46730.16</v>
      </c>
      <c r="O48" s="25"/>
      <c r="P48" s="24"/>
    </row>
    <row r="49" spans="1:16" ht="15.75" thickBot="1" x14ac:dyDescent="0.3">
      <c r="A49" s="13" t="s">
        <v>20</v>
      </c>
      <c r="B49" s="13"/>
      <c r="C49" s="14"/>
      <c r="D49" s="21">
        <f>+D48+D46</f>
        <v>154414.08000000002</v>
      </c>
      <c r="E49" s="15"/>
      <c r="F49" s="14"/>
      <c r="G49" s="14"/>
      <c r="H49" s="21">
        <f>H46+H48</f>
        <v>34378</v>
      </c>
      <c r="I49" s="15"/>
      <c r="J49" s="14"/>
      <c r="K49" s="14"/>
      <c r="L49" s="14"/>
      <c r="M49" s="14"/>
      <c r="N49" s="19">
        <f>+N48+N46</f>
        <v>69423.700000000012</v>
      </c>
      <c r="O49" s="25"/>
      <c r="P49" s="22"/>
    </row>
    <row r="50" spans="1:16" ht="15" x14ac:dyDescent="0.25">
      <c r="A50" s="13"/>
      <c r="B50" s="13"/>
      <c r="C50" s="14"/>
      <c r="D50" s="14"/>
      <c r="E50" s="15"/>
      <c r="F50" s="14"/>
      <c r="I50" s="15"/>
      <c r="J50" s="14"/>
      <c r="K50" s="14"/>
      <c r="L50" s="14"/>
      <c r="M50" s="14"/>
      <c r="N50" s="14"/>
      <c r="O50" s="25"/>
      <c r="P50" s="26"/>
    </row>
    <row r="51" spans="1:16" s="8" customFormat="1" ht="15" x14ac:dyDescent="0.25">
      <c r="A51" s="69" t="s">
        <v>21</v>
      </c>
      <c r="B51" s="69"/>
      <c r="C51" s="18"/>
      <c r="D51" s="18"/>
      <c r="E51" s="15"/>
      <c r="F51" s="18"/>
      <c r="G51" s="18"/>
      <c r="H51" s="18"/>
      <c r="I51" s="15"/>
      <c r="J51" s="18"/>
      <c r="K51" s="18"/>
      <c r="L51" s="18"/>
      <c r="M51" s="18"/>
      <c r="N51" s="18"/>
      <c r="O51" s="25"/>
      <c r="P51" s="24"/>
    </row>
    <row r="52" spans="1:16" s="8" customFormat="1" ht="15" x14ac:dyDescent="0.25">
      <c r="A52" s="70" t="s">
        <v>90</v>
      </c>
      <c r="B52" s="70"/>
      <c r="C52" s="6">
        <f>'Bank Rec'!C29</f>
        <v>97336.58</v>
      </c>
      <c r="D52" s="53"/>
      <c r="E52" s="71"/>
      <c r="F52" s="53"/>
      <c r="G52" s="6">
        <v>0</v>
      </c>
      <c r="H52" s="53"/>
      <c r="I52" s="71"/>
      <c r="J52" s="53"/>
      <c r="K52" s="53"/>
      <c r="L52" s="53"/>
      <c r="M52" s="6">
        <v>1941.2</v>
      </c>
      <c r="N52" s="53"/>
      <c r="O52" s="72"/>
      <c r="P52" s="24"/>
    </row>
    <row r="53" spans="1:16" s="8" customFormat="1" ht="15" x14ac:dyDescent="0.25">
      <c r="A53" s="70" t="s">
        <v>91</v>
      </c>
      <c r="B53" s="70"/>
      <c r="C53" s="53">
        <f>'Bank Rec'!C30</f>
        <v>10971.16</v>
      </c>
      <c r="D53" s="53"/>
      <c r="E53" s="71"/>
      <c r="F53" s="53"/>
      <c r="G53" s="6">
        <v>0</v>
      </c>
      <c r="H53" s="53"/>
      <c r="I53" s="71"/>
      <c r="J53" s="53"/>
      <c r="K53" s="53"/>
      <c r="L53" s="53"/>
      <c r="M53" s="6">
        <v>11438.65</v>
      </c>
      <c r="N53" s="53"/>
      <c r="O53" s="72"/>
      <c r="P53" s="24"/>
    </row>
    <row r="54" spans="1:16" s="8" customFormat="1" ht="15" x14ac:dyDescent="0.25">
      <c r="A54" s="70" t="s">
        <v>98</v>
      </c>
      <c r="B54" s="70"/>
      <c r="C54" s="6">
        <f>'Bank Rec'!C31</f>
        <v>44106.54</v>
      </c>
      <c r="D54" s="53"/>
      <c r="E54" s="71"/>
      <c r="F54" s="53"/>
      <c r="G54" s="6">
        <v>0</v>
      </c>
      <c r="H54" s="53"/>
      <c r="I54" s="71"/>
      <c r="J54" s="53"/>
      <c r="K54" s="53"/>
      <c r="L54" s="53"/>
      <c r="M54" s="6">
        <v>31502.58</v>
      </c>
      <c r="N54" s="53"/>
      <c r="O54" s="72"/>
      <c r="P54" s="24"/>
    </row>
    <row r="55" spans="1:16" s="8" customFormat="1" ht="15" x14ac:dyDescent="0.25">
      <c r="A55" s="70" t="s">
        <v>22</v>
      </c>
      <c r="B55" s="70"/>
      <c r="C55" s="73">
        <f>'Bank Rec'!C32</f>
        <v>2000</v>
      </c>
      <c r="D55" s="73"/>
      <c r="E55" s="71"/>
      <c r="F55" s="53"/>
      <c r="G55" s="17">
        <v>0</v>
      </c>
      <c r="H55" s="73"/>
      <c r="I55" s="71"/>
      <c r="J55" s="53"/>
      <c r="K55" s="53"/>
      <c r="L55" s="53"/>
      <c r="M55" s="53">
        <v>2000</v>
      </c>
      <c r="N55" s="53"/>
      <c r="O55" s="72"/>
      <c r="P55" s="24"/>
    </row>
    <row r="56" spans="1:16" s="8" customFormat="1" ht="15" x14ac:dyDescent="0.25">
      <c r="A56" s="39"/>
      <c r="B56" s="39"/>
      <c r="C56" s="20"/>
      <c r="D56" s="19">
        <f>SUM(C52:C55)</f>
        <v>154414.28</v>
      </c>
      <c r="E56" s="16"/>
      <c r="F56" s="20"/>
      <c r="G56" s="20"/>
      <c r="H56" s="19">
        <f>SUM(G52:G55)</f>
        <v>0</v>
      </c>
      <c r="I56" s="16"/>
      <c r="J56" s="20"/>
      <c r="K56" s="20"/>
      <c r="L56" s="20"/>
      <c r="M56" s="20"/>
      <c r="N56" s="19">
        <f>SUM(M52:M55)</f>
        <v>46882.43</v>
      </c>
      <c r="O56" s="24"/>
      <c r="P56" s="24"/>
    </row>
    <row r="57" spans="1:16" s="8" customFormat="1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2"/>
      <c r="D58" s="22">
        <f>D49-D56</f>
        <v>-0.1999999999825377</v>
      </c>
      <c r="E58" s="22"/>
      <c r="F58" s="22"/>
      <c r="J58" s="22"/>
      <c r="K58" s="22"/>
      <c r="L58" s="22"/>
      <c r="O58" s="22"/>
      <c r="P58" s="22"/>
    </row>
    <row r="59" spans="1:16" x14ac:dyDescent="0.2">
      <c r="C59" s="22"/>
      <c r="D59" s="58"/>
      <c r="E59" s="22"/>
      <c r="F59" s="22"/>
      <c r="G59" s="26"/>
      <c r="H59" s="26"/>
      <c r="I59" s="26"/>
      <c r="J59" s="26"/>
      <c r="K59" s="22"/>
      <c r="L59" s="22"/>
      <c r="O59" s="22"/>
      <c r="P59" s="22"/>
    </row>
    <row r="60" spans="1:16" x14ac:dyDescent="0.2">
      <c r="C60" s="22"/>
      <c r="D60" s="22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J61" s="22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D64" s="74"/>
    </row>
  </sheetData>
  <sheetProtection password="CA2F" sheet="1" objects="1" scenarios="1"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June 2018</vt:lpstr>
      <vt:lpstr>Admin Exp</vt:lpstr>
      <vt:lpstr>Environ Exp</vt:lpstr>
      <vt:lpstr>Income</vt:lpstr>
      <vt:lpstr>Bank Rec</vt:lpstr>
      <vt:lpstr>Summary</vt:lpstr>
      <vt:lpstr>Summary!Print_Area</vt:lpstr>
      <vt:lpstr>'Admin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2018-09-10T07:51:11Z</cp:lastPrinted>
  <dcterms:created xsi:type="dcterms:W3CDTF">2009-07-03T09:44:31Z</dcterms:created>
  <dcterms:modified xsi:type="dcterms:W3CDTF">2018-11-28T11:41:05Z</dcterms:modified>
</cp:coreProperties>
</file>