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Ac''s'!$A$1:$L$18</definedName>
    <definedName name="_xlnm.Print_Area" localSheetId="2">'Expenditure'!$A$1:$AJ$34</definedName>
    <definedName name="_xlnm.Print_Area" localSheetId="1">'Income'!$A$1:$L$19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<sst xmlns="http://schemas.openxmlformats.org/spreadsheetml/2006/main" count="163" uniqueCount="103">
  <si>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</si>
  <si>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</si>
  <si>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</si>
  <si>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</si>
  <si>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</si>
  <si>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</si>
  <si>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</si>
  <si>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</si>
  <si>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Plus Receipts</t>
  </si>
  <si>
    <t>Less Payments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</si>
  <si>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</si>
  <si>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</si>
  <si>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</si>
  <si>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</si>
  <si>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</si>
  <si>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</si>
  <si>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</si>
  <si>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</si>
  <si>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</si>
  <si>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</si>
  <si>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</si>
  <si>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</si>
  <si>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</si>
  <si>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</si>
  <si>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</si>
  <si>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</si>
  <si>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</si>
  <si>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</si>
  <si>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</si>
  <si>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</si>
  <si>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</si>
  <si>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</si>
  <si>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</si>
  <si>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</si>
  <si>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</si>
  <si>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</si>
  <si>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</si>
  <si>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</si>
  <si>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</si>
  <si>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</si>
  <si>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</si>
  <si>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</si>
  <si>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</si>
  <si>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</si>
  <si>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</si>
  <si>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</si>
  <si>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</si>
  <si>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</si>
  <si>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</si>
  <si>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</si>
  <si>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</si>
  <si>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</si>
  <si>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</si>
  <si>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</si>
  <si>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</si>
  <si>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</si>
  <si>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</si>
  <si>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</si>
  <si>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</si>
  <si>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</si>
  <si>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</si>
  <si>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</si>
  <si>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</si>
  <si>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</si>
  <si>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</si>
  <si>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Interest Received</t>
  </si>
  <si>
    <t>Transfer</t>
  </si>
  <si>
    <t xml:space="preserve"> </t>
  </si>
  <si>
    <t>Check column should always be 0</t>
  </si>
  <si>
    <t>Interest-National Savings Inv Bond</t>
  </si>
  <si>
    <t>Month October 2017</t>
  </si>
  <si>
    <t>Total balances at 31st Oct 2017</t>
  </si>
  <si>
    <t>Balance B/fwd from 30th Sept 2017</t>
  </si>
  <si>
    <t>Total Balance B/fwd @ 1st Oct 2017</t>
  </si>
  <si>
    <t>Total Balance C/fwd on 31st October 2017</t>
  </si>
  <si>
    <t>Unpresented cheques at 31st October 2017</t>
  </si>
  <si>
    <t>Parish Council Meeting - 20th November 2017</t>
  </si>
  <si>
    <t>Balance C/fwd @ 31st Oct 2017</t>
  </si>
  <si>
    <t>Balance as per statement @ 31st Oct 2017</t>
  </si>
  <si>
    <t>Weaverham High School</t>
  </si>
  <si>
    <t>Prize Giving Donation</t>
  </si>
  <si>
    <t>John Freeman</t>
  </si>
  <si>
    <t>Duct Tape/Gloves for Bonfire Event</t>
  </si>
  <si>
    <t>Lindsay Loudes</t>
  </si>
  <si>
    <t>Donation to attend Youth course</t>
  </si>
  <si>
    <t>Kim harding</t>
  </si>
  <si>
    <t xml:space="preserve">Salary </t>
  </si>
  <si>
    <t>HMRC</t>
  </si>
  <si>
    <t>Tax &amp; NI</t>
  </si>
  <si>
    <t>Hire of LHF - Weaverham Community Football Club Under 10 team</t>
  </si>
  <si>
    <t>OPAL (Talk Talk Business)</t>
  </si>
  <si>
    <t>01606 854451, phone line and internet</t>
  </si>
  <si>
    <t>DD</t>
  </si>
  <si>
    <t>Woodland Trust</t>
  </si>
  <si>
    <t>2016/17 Subscription</t>
  </si>
  <si>
    <t>Fine Swim</t>
  </si>
  <si>
    <t xml:space="preserve">Monthly service fee </t>
  </si>
  <si>
    <t>BT Group plc</t>
  </si>
  <si>
    <t>Premium email service</t>
  </si>
  <si>
    <t>Salary</t>
  </si>
  <si>
    <t>Tax &amp; Ni</t>
  </si>
  <si>
    <t>Finance &amp; Personnel Committee Meeting - 20th November 2017</t>
  </si>
  <si>
    <t>Monthly service fee - Oct 2017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</si>
</sst>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7" fillId="0" borderId="12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43" fontId="14" fillId="0" borderId="13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3" fontId="11" fillId="0" borderId="15" xfId="42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2" xfId="42" applyFont="1" applyFill="1" applyBorder="1" applyAlignment="1">
      <alignment/>
    </xf>
    <xf numFmtId="43" fontId="14" fillId="2" borderId="15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2" xfId="42" applyFont="1" applyFill="1" applyBorder="1" applyAlignment="1">
      <alignment/>
    </xf>
    <xf numFmtId="43" fontId="18" fillId="2" borderId="12" xfId="42" applyFont="1" applyFill="1" applyBorder="1" applyAlignment="1">
      <alignment/>
    </xf>
    <xf numFmtId="43" fontId="17" fillId="2" borderId="18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19" xfId="0" applyNumberFormat="1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0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34" borderId="0" xfId="42" applyNumberFormat="1" applyFont="1" applyFill="1" applyAlignment="1">
      <alignment/>
    </xf>
    <xf numFmtId="14" fontId="9" fillId="0" borderId="0" xfId="0" applyNumberFormat="1" applyFont="1" applyAlignment="1">
      <alignment/>
    </xf>
    <xf numFmtId="2" fontId="9" fillId="0" borderId="0" xfId="42" applyNumberFormat="1" applyFont="1" applyBorder="1" applyAlignment="1">
      <alignment/>
    </xf>
    <xf numFmtId="43" fontId="17" fillId="0" borderId="13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7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9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7" fillId="0" borderId="18" xfId="42" applyFont="1" applyBorder="1" applyAlignment="1">
      <alignment/>
    </xf>
    <xf numFmtId="43" fontId="14" fillId="0" borderId="0" xfId="42" applyFont="1" applyAlignment="1" quotePrefix="1">
      <alignment/>
    </xf>
    <xf numFmtId="49" fontId="1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4" fillId="2" borderId="0" xfId="42" applyNumberFormat="1" applyFont="1" applyFill="1" applyAlignment="1">
      <alignment/>
    </xf>
    <xf numFmtId="17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42" applyFont="1" applyFill="1" applyAlignment="1">
      <alignment horizontal="center"/>
    </xf>
    <xf numFmtId="43" fontId="14" fillId="0" borderId="0" xfId="42" applyFont="1" applyFill="1" applyAlignment="1">
      <alignment/>
    </xf>
    <xf numFmtId="43" fontId="14" fillId="0" borderId="0" xfId="42" applyFont="1" applyFill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Font="1" applyBorder="1" applyAlignment="1">
      <alignment/>
    </xf>
    <xf numFmtId="2" fontId="12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2" fontId="14" fillId="2" borderId="12" xfId="42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13" xfId="42" applyNumberFormat="1" applyFont="1" applyBorder="1" applyAlignment="1">
      <alignment/>
    </xf>
    <xf numFmtId="43" fontId="9" fillId="0" borderId="10" xfId="42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3" fontId="9" fillId="0" borderId="20" xfId="42" applyFont="1" applyBorder="1" applyAlignment="1">
      <alignment/>
    </xf>
    <xf numFmtId="43" fontId="17" fillId="0" borderId="0" xfId="42" applyFont="1" applyFill="1" applyAlignment="1">
      <alignment/>
    </xf>
    <xf numFmtId="43" fontId="14" fillId="0" borderId="12" xfId="42" applyFont="1" applyFill="1" applyBorder="1" applyAlignment="1">
      <alignment/>
    </xf>
    <xf numFmtId="0" fontId="6" fillId="0" borderId="0" xfId="0" applyFont="1" applyFill="1" applyAlignment="1">
      <alignment horizontal="center"/>
    </xf>
    <xf numFmtId="43" fontId="17" fillId="0" borderId="18" xfId="42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43" fontId="17" fillId="0" borderId="0" xfId="42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2" fontId="9" fillId="0" borderId="23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="60" zoomScaleNormal="60" zoomScalePageLayoutView="0" workbookViewId="0" topLeftCell="A10">
      <selection activeCell="P34" sqref="P34"/>
    </sheetView>
  </sheetViews>
  <sheetFormatPr defaultColWidth="9.140625" defaultRowHeight="12.75"/>
  <cols>
    <col min="1" max="1" width="45.57421875" style="3" bestFit="1" customWidth="1"/>
    <col min="2" max="3" width="17.28125" style="3" customWidth="1"/>
    <col min="4" max="4" width="16.140625" style="3" bestFit="1" customWidth="1"/>
    <col min="5" max="5" width="6.7109375" style="3" customWidth="1"/>
    <col min="6" max="6" width="14.8515625" style="3" customWidth="1"/>
    <col min="7" max="8" width="5.7109375" style="3" customWidth="1"/>
    <col min="9" max="10" width="14.8515625" style="3" customWidth="1"/>
    <col min="11" max="11" width="3.57421875" style="3" customWidth="1"/>
    <col min="12" max="12" width="8.140625" style="3" bestFit="1" customWidth="1"/>
    <col min="13" max="14" width="3.57421875" style="3" customWidth="1"/>
    <col min="15" max="16" width="14.8515625" style="3" customWidth="1"/>
    <col min="17" max="17" width="3.57421875" style="3" customWidth="1"/>
    <col min="18" max="18" width="13.140625" style="3" customWidth="1"/>
    <col min="19" max="20" width="5.140625" style="3" customWidth="1"/>
    <col min="21" max="21" width="15.57421875" style="3" customWidth="1"/>
    <col min="22" max="22" width="13.00390625" style="3" bestFit="1" customWidth="1"/>
    <col min="23" max="23" width="6.28125" style="3" customWidth="1"/>
    <col min="24" max="24" width="9.140625" style="3" customWidth="1"/>
    <col min="25" max="25" width="5.140625" style="3" customWidth="1"/>
    <col min="26" max="26" width="4.140625" style="3" customWidth="1"/>
    <col min="27" max="16384" width="9.140625" style="3" customWidth="1"/>
  </cols>
  <sheetData>
    <row r="1" spans="1:18" ht="23.25">
      <c r="A1" s="153" t="s">
        <v>67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21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ht="12.75"/>
    <row r="4" s="22" customFormat="1" ht="18.75">
      <c r="A4" s="7" t="s">
        <v>70</v>
      </c>
    </row>
    <row r="5" s="22" customFormat="1" ht="18.75">
      <c r="A5" s="40"/>
    </row>
    <row r="6" spans="2:25" s="22" customFormat="1" ht="18.75">
      <c r="B6" s="155" t="s">
        <v>2</v>
      </c>
      <c r="C6" s="155"/>
      <c r="D6" s="155"/>
      <c r="E6" s="155"/>
      <c r="F6" s="155"/>
      <c r="G6" s="42"/>
      <c r="I6" s="155" t="s">
        <v>3</v>
      </c>
      <c r="J6" s="155"/>
      <c r="K6" s="155"/>
      <c r="L6" s="155"/>
      <c r="M6" s="43"/>
      <c r="O6" s="155" t="s">
        <v>63</v>
      </c>
      <c r="P6" s="155"/>
      <c r="Q6" s="155"/>
      <c r="R6" s="155"/>
      <c r="S6" s="43"/>
      <c r="U6" s="155" t="s">
        <v>17</v>
      </c>
      <c r="V6" s="155"/>
      <c r="W6" s="155"/>
      <c r="X6" s="155"/>
      <c r="Y6" s="43"/>
    </row>
    <row r="7" spans="2:25" s="22" customFormat="1" ht="18.75">
      <c r="B7" s="44"/>
      <c r="C7" s="44"/>
      <c r="D7" s="44"/>
      <c r="E7" s="44"/>
      <c r="F7" s="45"/>
      <c r="G7" s="42"/>
      <c r="M7" s="43"/>
      <c r="S7" s="43"/>
      <c r="Y7" s="43"/>
    </row>
    <row r="8" spans="1:25" s="22" customFormat="1" ht="18.75">
      <c r="A8" s="46" t="s">
        <v>4</v>
      </c>
      <c r="B8" s="41" t="s">
        <v>5</v>
      </c>
      <c r="C8" s="41"/>
      <c r="D8" s="41" t="s">
        <v>6</v>
      </c>
      <c r="E8" s="40"/>
      <c r="F8" s="47" t="s">
        <v>7</v>
      </c>
      <c r="G8" s="48"/>
      <c r="I8" s="41" t="s">
        <v>5</v>
      </c>
      <c r="J8" s="41" t="s">
        <v>6</v>
      </c>
      <c r="K8" s="40"/>
      <c r="L8" s="47" t="s">
        <v>7</v>
      </c>
      <c r="M8" s="43"/>
      <c r="O8" s="41" t="s">
        <v>5</v>
      </c>
      <c r="P8" s="41" t="s">
        <v>6</v>
      </c>
      <c r="Q8" s="40"/>
      <c r="R8" s="47" t="s">
        <v>7</v>
      </c>
      <c r="S8" s="43"/>
      <c r="U8" s="41" t="s">
        <v>5</v>
      </c>
      <c r="V8" s="41" t="s">
        <v>6</v>
      </c>
      <c r="W8" s="40"/>
      <c r="X8" s="47" t="s">
        <v>7</v>
      </c>
      <c r="Y8" s="43"/>
    </row>
    <row r="9" spans="1:25" s="22" customFormat="1" ht="18.75">
      <c r="A9" s="22" t="s">
        <v>72</v>
      </c>
      <c r="D9" s="49">
        <v>47752.95</v>
      </c>
      <c r="E9" s="50"/>
      <c r="F9" s="51"/>
      <c r="G9" s="52"/>
      <c r="I9" s="50"/>
      <c r="J9" s="49">
        <v>10937.11</v>
      </c>
      <c r="K9" s="50"/>
      <c r="L9" s="50"/>
      <c r="M9" s="43"/>
      <c r="O9" s="50"/>
      <c r="P9" s="49">
        <v>44058.72</v>
      </c>
      <c r="Q9" s="50"/>
      <c r="R9" s="50"/>
      <c r="S9" s="43"/>
      <c r="U9" s="120"/>
      <c r="V9" s="136">
        <v>2000</v>
      </c>
      <c r="W9" s="120"/>
      <c r="X9" s="50"/>
      <c r="Y9" s="43"/>
    </row>
    <row r="10" spans="4:25" s="22" customFormat="1" ht="18.75">
      <c r="D10" s="49"/>
      <c r="E10" s="50"/>
      <c r="F10" s="51"/>
      <c r="G10" s="52"/>
      <c r="I10" s="50"/>
      <c r="J10" s="49"/>
      <c r="K10" s="50"/>
      <c r="L10" s="50"/>
      <c r="M10" s="43"/>
      <c r="O10" s="50"/>
      <c r="P10" s="49"/>
      <c r="Q10" s="50"/>
      <c r="R10" s="50"/>
      <c r="S10" s="43"/>
      <c r="U10" s="120"/>
      <c r="V10" s="136"/>
      <c r="W10" s="120"/>
      <c r="X10" s="50"/>
      <c r="Y10" s="43"/>
    </row>
    <row r="11" spans="1:25" s="22" customFormat="1" ht="18.75">
      <c r="A11" s="22" t="s">
        <v>8</v>
      </c>
      <c r="B11" s="67"/>
      <c r="C11" s="67"/>
      <c r="D11" s="67">
        <f>Income!C10</f>
        <v>101.23</v>
      </c>
      <c r="E11" s="67"/>
      <c r="F11" s="68"/>
      <c r="G11" s="52"/>
      <c r="I11" s="67"/>
      <c r="J11" s="67">
        <f>'Deposit Ac''s'!C10</f>
        <v>2.25</v>
      </c>
      <c r="K11" s="67"/>
      <c r="L11" s="67"/>
      <c r="M11" s="43"/>
      <c r="O11" s="67"/>
      <c r="P11" s="67"/>
      <c r="Q11" s="67"/>
      <c r="R11" s="67"/>
      <c r="S11" s="43"/>
      <c r="U11" s="67"/>
      <c r="V11" s="67"/>
      <c r="W11" s="67"/>
      <c r="X11" s="67"/>
      <c r="Y11" s="43"/>
    </row>
    <row r="12" spans="1:25" s="22" customFormat="1" ht="18.75">
      <c r="A12" s="22" t="s">
        <v>66</v>
      </c>
      <c r="B12" s="67"/>
      <c r="C12" s="67"/>
      <c r="D12" s="67"/>
      <c r="E12" s="67"/>
      <c r="F12" s="68"/>
      <c r="G12" s="52"/>
      <c r="I12" s="67"/>
      <c r="J12" s="67"/>
      <c r="K12" s="67"/>
      <c r="L12" s="67"/>
      <c r="M12" s="43"/>
      <c r="O12" s="67"/>
      <c r="P12" s="67"/>
      <c r="Q12" s="67"/>
      <c r="R12" s="67"/>
      <c r="S12" s="43"/>
      <c r="U12" s="67"/>
      <c r="V12" s="67"/>
      <c r="W12" s="67"/>
      <c r="X12" s="67"/>
      <c r="Y12" s="43"/>
    </row>
    <row r="13" spans="1:25" s="22" customFormat="1" ht="18.75">
      <c r="A13" s="22" t="s">
        <v>9</v>
      </c>
      <c r="B13" s="67">
        <f>Expenditure!E17</f>
        <v>3328.68</v>
      </c>
      <c r="C13" s="67"/>
      <c r="D13" s="67"/>
      <c r="E13" s="67"/>
      <c r="F13" s="68"/>
      <c r="G13" s="52"/>
      <c r="I13" s="67">
        <f>+'Deposit Ac''s'!D10+'Deposit Ac''s'!E10+'Deposit Ac''s'!F10</f>
        <v>0</v>
      </c>
      <c r="J13" s="67"/>
      <c r="K13" s="67"/>
      <c r="L13" s="67"/>
      <c r="M13" s="54"/>
      <c r="O13" s="67"/>
      <c r="P13" s="67"/>
      <c r="Q13" s="67"/>
      <c r="R13" s="67"/>
      <c r="S13" s="54"/>
      <c r="U13" s="67"/>
      <c r="V13" s="67"/>
      <c r="W13" s="67"/>
      <c r="X13" s="67"/>
      <c r="Y13" s="54"/>
    </row>
    <row r="14" spans="2:25" s="22" customFormat="1" ht="18.75">
      <c r="B14" s="69">
        <f>SUM(B9:B13)</f>
        <v>3328.68</v>
      </c>
      <c r="C14" s="70"/>
      <c r="D14" s="69">
        <f>D9+D11-B13+D12</f>
        <v>44525.5</v>
      </c>
      <c r="E14" s="67"/>
      <c r="F14" s="68"/>
      <c r="G14" s="52"/>
      <c r="I14" s="69">
        <f>SUM(I3:I13)</f>
        <v>0</v>
      </c>
      <c r="J14" s="69">
        <f>SUM(J9+J11-J13)</f>
        <v>10939.36</v>
      </c>
      <c r="K14" s="67"/>
      <c r="L14" s="67"/>
      <c r="M14" s="43"/>
      <c r="O14" s="69">
        <f>SUM(O3:O13)</f>
        <v>0</v>
      </c>
      <c r="P14" s="69">
        <f>SUM(P3:P13)</f>
        <v>44058.72</v>
      </c>
      <c r="Q14" s="67"/>
      <c r="R14" s="67"/>
      <c r="S14" s="43"/>
      <c r="U14" s="69">
        <f>SUM(U3:U13)</f>
        <v>0</v>
      </c>
      <c r="V14" s="69">
        <f>SUM(V3:V13)</f>
        <v>2000</v>
      </c>
      <c r="W14" s="67"/>
      <c r="X14" s="67"/>
      <c r="Y14" s="43"/>
    </row>
    <row r="15" spans="1:25" s="22" customFormat="1" ht="18.75">
      <c r="A15" s="40" t="s">
        <v>77</v>
      </c>
      <c r="B15" s="71"/>
      <c r="C15" s="71"/>
      <c r="D15" s="72">
        <f>D14</f>
        <v>44525.5</v>
      </c>
      <c r="E15" s="67"/>
      <c r="F15" s="69">
        <f>SUM(F11:F14)</f>
        <v>0</v>
      </c>
      <c r="G15" s="52"/>
      <c r="I15" s="67"/>
      <c r="J15" s="72">
        <f>J14-I14</f>
        <v>10939.36</v>
      </c>
      <c r="K15" s="67"/>
      <c r="L15" s="73">
        <f>SUM(L11:L14)</f>
        <v>0</v>
      </c>
      <c r="M15" s="43"/>
      <c r="O15" s="67"/>
      <c r="P15" s="72">
        <f>+P14-O14</f>
        <v>44058.72</v>
      </c>
      <c r="Q15" s="67"/>
      <c r="R15" s="73">
        <f>SUM(R11:R14)</f>
        <v>0</v>
      </c>
      <c r="S15" s="43"/>
      <c r="U15" s="67"/>
      <c r="V15" s="72">
        <f>+V14-U14</f>
        <v>2000</v>
      </c>
      <c r="W15" s="67"/>
      <c r="X15" s="73">
        <f>SUM(X11:X14)</f>
        <v>0</v>
      </c>
      <c r="Y15" s="43"/>
    </row>
    <row r="16" spans="2:25" s="22" customFormat="1" ht="18.75">
      <c r="B16" s="50"/>
      <c r="C16" s="50"/>
      <c r="D16" s="53"/>
      <c r="E16" s="50"/>
      <c r="F16" s="51"/>
      <c r="G16" s="52"/>
      <c r="I16" s="50"/>
      <c r="J16" s="50"/>
      <c r="K16" s="50"/>
      <c r="L16" s="50"/>
      <c r="M16" s="43"/>
      <c r="O16" s="50"/>
      <c r="P16" s="50"/>
      <c r="Q16" s="50"/>
      <c r="R16" s="50"/>
      <c r="S16" s="43"/>
      <c r="U16" s="120"/>
      <c r="V16" s="120"/>
      <c r="W16" s="120"/>
      <c r="X16" s="50"/>
      <c r="Y16" s="43"/>
    </row>
    <row r="17" spans="2:25" s="22" customFormat="1" ht="18.75">
      <c r="B17" s="50"/>
      <c r="C17" s="50"/>
      <c r="D17" s="50"/>
      <c r="E17" s="50"/>
      <c r="F17" s="51"/>
      <c r="G17" s="52"/>
      <c r="I17" s="50"/>
      <c r="J17" s="50"/>
      <c r="K17" s="50"/>
      <c r="L17" s="50"/>
      <c r="M17" s="43"/>
      <c r="O17" s="50"/>
      <c r="P17" s="50"/>
      <c r="Q17" s="50"/>
      <c r="R17" s="50"/>
      <c r="S17" s="43"/>
      <c r="U17" s="120"/>
      <c r="V17" s="120"/>
      <c r="W17" s="120"/>
      <c r="X17" s="50"/>
      <c r="Y17" s="43"/>
    </row>
    <row r="18" spans="1:25" s="22" customFormat="1" ht="18.75">
      <c r="A18" s="46" t="s">
        <v>10</v>
      </c>
      <c r="B18" s="41" t="s">
        <v>5</v>
      </c>
      <c r="C18" s="41"/>
      <c r="D18" s="41" t="s">
        <v>6</v>
      </c>
      <c r="E18" s="50"/>
      <c r="F18" s="51"/>
      <c r="G18" s="52"/>
      <c r="I18" s="41" t="s">
        <v>5</v>
      </c>
      <c r="J18" s="41" t="s">
        <v>6</v>
      </c>
      <c r="K18" s="50"/>
      <c r="L18" s="50"/>
      <c r="M18" s="43"/>
      <c r="O18" s="41" t="s">
        <v>5</v>
      </c>
      <c r="P18" s="41" t="s">
        <v>6</v>
      </c>
      <c r="Q18" s="50"/>
      <c r="R18" s="50"/>
      <c r="S18" s="43"/>
      <c r="U18" s="138" t="s">
        <v>5</v>
      </c>
      <c r="V18" s="138" t="s">
        <v>6</v>
      </c>
      <c r="W18" s="120"/>
      <c r="X18" s="50"/>
      <c r="Y18" s="43"/>
    </row>
    <row r="19" spans="1:25" s="22" customFormat="1" ht="18.75">
      <c r="A19" s="22" t="s">
        <v>78</v>
      </c>
      <c r="B19" s="50"/>
      <c r="C19" s="50"/>
      <c r="D19" s="50">
        <v>45480.65</v>
      </c>
      <c r="E19" s="50"/>
      <c r="F19" s="51"/>
      <c r="G19" s="52"/>
      <c r="I19" s="50"/>
      <c r="J19" s="50">
        <v>10939.36</v>
      </c>
      <c r="K19" s="50"/>
      <c r="L19" s="50"/>
      <c r="M19" s="43"/>
      <c r="O19" s="50"/>
      <c r="P19" s="50">
        <v>44058.72</v>
      </c>
      <c r="Q19" s="50"/>
      <c r="R19" s="50"/>
      <c r="S19" s="43"/>
      <c r="U19" s="120"/>
      <c r="V19" s="120">
        <v>2000</v>
      </c>
      <c r="W19" s="120"/>
      <c r="X19" s="50"/>
      <c r="Y19" s="43"/>
    </row>
    <row r="20" spans="1:25" s="22" customFormat="1" ht="18.75">
      <c r="A20" s="22" t="s">
        <v>11</v>
      </c>
      <c r="B20" s="114">
        <f>D45</f>
        <v>955.15</v>
      </c>
      <c r="C20" s="114"/>
      <c r="D20" s="67"/>
      <c r="E20" s="50"/>
      <c r="F20" s="51"/>
      <c r="G20" s="52"/>
      <c r="I20" s="67">
        <f>E68</f>
        <v>0</v>
      </c>
      <c r="J20" s="67"/>
      <c r="K20" s="50"/>
      <c r="L20" s="50"/>
      <c r="M20" s="43"/>
      <c r="O20" s="67">
        <f>K71</f>
        <v>0</v>
      </c>
      <c r="P20" s="67"/>
      <c r="Q20" s="50"/>
      <c r="R20" s="50"/>
      <c r="S20" s="43"/>
      <c r="U20" s="120">
        <f>P71</f>
        <v>0</v>
      </c>
      <c r="V20" s="120"/>
      <c r="W20" s="120"/>
      <c r="X20" s="50"/>
      <c r="Y20" s="43"/>
    </row>
    <row r="21" spans="2:25" s="22" customFormat="1" ht="18.75">
      <c r="B21" s="129">
        <f>SUM(B19:B20)</f>
        <v>955.15</v>
      </c>
      <c r="C21" s="70"/>
      <c r="D21" s="70">
        <f>SUM(D19:D20)</f>
        <v>45480.65</v>
      </c>
      <c r="E21" s="50"/>
      <c r="F21" s="51"/>
      <c r="G21" s="52"/>
      <c r="I21" s="69">
        <f>SUM(I19:I20)</f>
        <v>0</v>
      </c>
      <c r="J21" s="69">
        <f>SUM(J19:J20)</f>
        <v>10939.36</v>
      </c>
      <c r="K21" s="50"/>
      <c r="L21" s="50"/>
      <c r="M21" s="43"/>
      <c r="O21" s="69">
        <f>SUM(O19:O20)</f>
        <v>0</v>
      </c>
      <c r="P21" s="69">
        <f>SUM(P19:P20)</f>
        <v>44058.72</v>
      </c>
      <c r="Q21" s="50"/>
      <c r="R21" s="50"/>
      <c r="S21" s="43"/>
      <c r="U21" s="137">
        <f>SUM(U19:U20)</f>
        <v>0</v>
      </c>
      <c r="V21" s="137">
        <f>SUM(V19:V20)</f>
        <v>2000</v>
      </c>
      <c r="W21" s="120"/>
      <c r="X21" s="50"/>
      <c r="Y21" s="43"/>
    </row>
    <row r="22" spans="1:25" s="22" customFormat="1" ht="19.5" thickBot="1">
      <c r="A22" s="40" t="s">
        <v>77</v>
      </c>
      <c r="B22" s="71"/>
      <c r="C22" s="71"/>
      <c r="D22" s="74">
        <f>+D21-B21</f>
        <v>44525.5</v>
      </c>
      <c r="E22" s="50"/>
      <c r="F22" s="51"/>
      <c r="G22" s="52"/>
      <c r="I22" s="67"/>
      <c r="J22" s="74">
        <f>J21-I21</f>
        <v>10939.36</v>
      </c>
      <c r="K22" s="50"/>
      <c r="L22" s="50"/>
      <c r="M22" s="43"/>
      <c r="O22" s="67"/>
      <c r="P22" s="74">
        <f>P21-O21</f>
        <v>44058.72</v>
      </c>
      <c r="Q22" s="50"/>
      <c r="R22" s="50"/>
      <c r="S22" s="43"/>
      <c r="U22" s="120"/>
      <c r="V22" s="139">
        <f>V21-U21</f>
        <v>2000</v>
      </c>
      <c r="W22" s="120"/>
      <c r="X22" s="50"/>
      <c r="Y22" s="43"/>
    </row>
    <row r="23" spans="2:25" s="22" customFormat="1" ht="18.75">
      <c r="B23" s="75"/>
      <c r="C23" s="75"/>
      <c r="D23" s="76">
        <f>+D15-D22</f>
        <v>0</v>
      </c>
      <c r="I23" s="67"/>
      <c r="J23" s="76">
        <f>+J15-J22</f>
        <v>0</v>
      </c>
      <c r="Y23" s="43"/>
    </row>
    <row r="24" spans="1:25" s="22" customFormat="1" ht="18.75">
      <c r="A24" s="57"/>
      <c r="B24" s="58"/>
      <c r="C24" s="58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8"/>
      <c r="V24" s="58"/>
      <c r="W24" s="57"/>
      <c r="X24" s="57"/>
      <c r="Y24" s="140"/>
    </row>
    <row r="25" s="22" customFormat="1" ht="18.75">
      <c r="A25" s="49"/>
    </row>
    <row r="26" s="22" customFormat="1" ht="18.75">
      <c r="A26" s="49"/>
    </row>
    <row r="27" spans="1:4" s="22" customFormat="1" ht="18.75">
      <c r="A27" s="46" t="s">
        <v>71</v>
      </c>
      <c r="B27" s="40"/>
      <c r="C27" s="40"/>
      <c r="D27" s="40"/>
    </row>
    <row r="28" spans="1:21" s="22" customFormat="1" ht="18.75">
      <c r="A28" s="40"/>
      <c r="B28" s="41" t="s">
        <v>5</v>
      </c>
      <c r="C28" s="41"/>
      <c r="D28" s="41" t="s">
        <v>6</v>
      </c>
      <c r="I28" s="27" t="s">
        <v>12</v>
      </c>
      <c r="P28" s="3"/>
      <c r="Q28" s="3"/>
      <c r="R28" s="3"/>
      <c r="U28" s="147"/>
    </row>
    <row r="29" spans="1:21" s="22" customFormat="1" ht="18.75">
      <c r="A29" s="40" t="s">
        <v>13</v>
      </c>
      <c r="B29" s="49" t="s">
        <v>67</v>
      </c>
      <c r="C29" s="49"/>
      <c r="D29" s="77">
        <f>D22</f>
        <v>44525.5</v>
      </c>
      <c r="I29" s="28"/>
      <c r="P29" s="3"/>
      <c r="Q29" s="3"/>
      <c r="R29" s="3"/>
      <c r="U29" s="148"/>
    </row>
    <row r="30" spans="1:21" s="22" customFormat="1" ht="18.75">
      <c r="A30" s="40" t="s">
        <v>15</v>
      </c>
      <c r="B30" s="40"/>
      <c r="C30" s="40"/>
      <c r="D30" s="78">
        <f>J22</f>
        <v>10939.36</v>
      </c>
      <c r="E30" s="60"/>
      <c r="H30" s="29">
        <v>1</v>
      </c>
      <c r="I30" s="22" t="s">
        <v>101</v>
      </c>
      <c r="Q30" s="3"/>
      <c r="R30" s="3"/>
      <c r="U30" s="147"/>
    </row>
    <row r="31" spans="1:21" s="22" customFormat="1" ht="18.75">
      <c r="A31" s="40" t="s">
        <v>64</v>
      </c>
      <c r="B31" s="40"/>
      <c r="C31" s="40"/>
      <c r="D31" s="78">
        <f>P22</f>
        <v>44058.72</v>
      </c>
      <c r="E31" s="60"/>
      <c r="G31" s="50"/>
      <c r="I31" s="28"/>
      <c r="P31" s="3"/>
      <c r="Q31" s="3"/>
      <c r="R31" s="3"/>
      <c r="U31" s="147"/>
    </row>
    <row r="32" spans="1:21" s="22" customFormat="1" ht="18.75">
      <c r="A32" s="40" t="s">
        <v>17</v>
      </c>
      <c r="B32" s="40"/>
      <c r="C32" s="40"/>
      <c r="D32" s="78">
        <f>V22</f>
        <v>2000</v>
      </c>
      <c r="E32" s="60"/>
      <c r="P32" s="3"/>
      <c r="Q32" s="3"/>
      <c r="R32" s="3"/>
      <c r="U32" s="147"/>
    </row>
    <row r="33" spans="1:21" s="22" customFormat="1" ht="18.75">
      <c r="A33" s="40"/>
      <c r="B33" s="55">
        <f>SUM(B29:B32)</f>
        <v>0</v>
      </c>
      <c r="C33" s="55"/>
      <c r="D33" s="72">
        <f>SUM(D29:D32)</f>
        <v>101523.58</v>
      </c>
      <c r="F33" s="61"/>
      <c r="G33" s="61"/>
      <c r="I33" s="22" t="s">
        <v>18</v>
      </c>
      <c r="P33" s="3"/>
      <c r="Q33" s="3"/>
      <c r="R33" s="3"/>
      <c r="U33" s="149"/>
    </row>
    <row r="34" spans="1:22" s="22" customFormat="1" ht="19.5" thickBot="1">
      <c r="A34" s="40"/>
      <c r="B34" s="40"/>
      <c r="C34" s="40"/>
      <c r="D34" s="79">
        <f>D33-B33</f>
        <v>101523.58</v>
      </c>
      <c r="F34" s="60"/>
      <c r="G34" s="60"/>
      <c r="I34" s="28"/>
      <c r="P34" s="3"/>
      <c r="Q34" s="3"/>
      <c r="R34" s="3"/>
      <c r="U34" s="147"/>
      <c r="V34" s="59"/>
    </row>
    <row r="35" spans="6:21" s="22" customFormat="1" ht="19.5" thickTop="1">
      <c r="F35" s="60"/>
      <c r="G35" s="60"/>
      <c r="H35" s="29">
        <v>2</v>
      </c>
      <c r="I35" s="22" t="s">
        <v>76</v>
      </c>
      <c r="P35" s="3"/>
      <c r="Q35" s="3"/>
      <c r="R35" s="3"/>
      <c r="U35" s="147"/>
    </row>
    <row r="36" spans="1:21" s="22" customFormat="1" ht="18.75">
      <c r="A36" s="40" t="s">
        <v>73</v>
      </c>
      <c r="D36" s="49">
        <v>104748.78</v>
      </c>
      <c r="F36" s="60"/>
      <c r="G36" s="60"/>
      <c r="P36" s="3"/>
      <c r="Q36" s="3"/>
      <c r="R36" s="3"/>
      <c r="U36" s="147"/>
    </row>
    <row r="37" spans="1:21" s="22" customFormat="1" ht="18.75">
      <c r="A37" s="40" t="s">
        <v>14</v>
      </c>
      <c r="D37" s="59">
        <f>D11+J11+P11+V11</f>
        <v>103.48</v>
      </c>
      <c r="F37" s="60"/>
      <c r="G37" s="60"/>
      <c r="P37" s="3"/>
      <c r="Q37" s="3"/>
      <c r="R37" s="3"/>
      <c r="U37" s="148"/>
    </row>
    <row r="38" spans="1:21" s="8" customFormat="1" ht="18.75">
      <c r="A38" s="40" t="s">
        <v>16</v>
      </c>
      <c r="B38" s="22"/>
      <c r="C38" s="22"/>
      <c r="D38" s="92">
        <f>Expenditure!E17</f>
        <v>3328.68</v>
      </c>
      <c r="H38" s="22"/>
      <c r="I38" s="22" t="s">
        <v>18</v>
      </c>
      <c r="J38" s="22"/>
      <c r="K38" s="22"/>
      <c r="P38" s="3"/>
      <c r="Q38" s="3"/>
      <c r="R38" s="3"/>
      <c r="U38" s="150"/>
    </row>
    <row r="39" spans="1:21" ht="19.5" thickBot="1">
      <c r="A39" s="40" t="s">
        <v>74</v>
      </c>
      <c r="B39" s="22"/>
      <c r="C39" s="22"/>
      <c r="D39" s="79">
        <f>D36+D37-D38</f>
        <v>101523.58</v>
      </c>
      <c r="E39" s="24"/>
      <c r="U39" s="31"/>
    </row>
    <row r="40" spans="1:4" ht="19.5" thickTop="1">
      <c r="A40" s="22"/>
      <c r="B40" s="22"/>
      <c r="C40" s="22"/>
      <c r="D40" s="56">
        <f>D39-D34</f>
        <v>0</v>
      </c>
    </row>
    <row r="41" spans="1:10" ht="15.75">
      <c r="A41" s="85" t="s">
        <v>75</v>
      </c>
      <c r="B41" s="8"/>
      <c r="C41" s="8"/>
      <c r="D41" s="84"/>
      <c r="E41" s="8"/>
      <c r="F41" s="8"/>
      <c r="G41" s="8"/>
      <c r="H41" s="8"/>
      <c r="I41" s="8"/>
      <c r="J41" s="8"/>
    </row>
    <row r="42" spans="1:5" ht="15.75">
      <c r="A42" s="86"/>
      <c r="B42" s="87"/>
      <c r="C42" s="87"/>
      <c r="D42" s="8"/>
      <c r="E42" s="88"/>
    </row>
    <row r="43" spans="1:10" ht="15.75">
      <c r="A43" s="87">
        <v>1549</v>
      </c>
      <c r="B43" s="8" t="s">
        <v>99</v>
      </c>
      <c r="C43" s="8"/>
      <c r="D43" s="88">
        <v>741.24</v>
      </c>
      <c r="F43" s="8"/>
      <c r="G43" s="8"/>
      <c r="H43" s="8"/>
      <c r="I43" s="8"/>
      <c r="J43" s="89"/>
    </row>
    <row r="44" spans="1:10" ht="16.5" thickBot="1">
      <c r="A44" s="21">
        <v>1550</v>
      </c>
      <c r="B44" s="151" t="s">
        <v>100</v>
      </c>
      <c r="C44" s="87"/>
      <c r="D44" s="152">
        <v>213.91</v>
      </c>
      <c r="E44" s="88"/>
      <c r="F44" s="8"/>
      <c r="G44" s="8"/>
      <c r="H44" s="8"/>
      <c r="I44" s="8"/>
      <c r="J44" s="89"/>
    </row>
    <row r="45" spans="1:10" ht="15.75">
      <c r="A45" s="8"/>
      <c r="B45" s="85" t="s">
        <v>21</v>
      </c>
      <c r="C45" s="8"/>
      <c r="D45" s="123">
        <f>SUM(D43:D44)</f>
        <v>955.15</v>
      </c>
      <c r="F45" s="8"/>
      <c r="G45" s="8"/>
      <c r="H45" s="8"/>
      <c r="I45" s="8"/>
      <c r="J45" s="89"/>
    </row>
    <row r="46" spans="5:10" ht="15.75">
      <c r="E46" s="93"/>
      <c r="J46" s="89"/>
    </row>
    <row r="47" spans="5:10" ht="15.75">
      <c r="E47" s="93"/>
      <c r="J47" s="89"/>
    </row>
    <row r="48" spans="5:10" ht="15.75">
      <c r="E48" s="93"/>
      <c r="J48" s="89"/>
    </row>
    <row r="49" spans="5:10" ht="15.75">
      <c r="E49" s="93"/>
      <c r="J49" s="89"/>
    </row>
    <row r="50" spans="5:10" ht="15.75">
      <c r="E50" s="93"/>
      <c r="J50" s="89"/>
    </row>
    <row r="51" spans="5:10" ht="15.75">
      <c r="E51" s="93"/>
      <c r="J51" s="89"/>
    </row>
  </sheetData>
  <sheetProtection/>
  <mergeCells count="6">
    <mergeCell ref="A1:R1"/>
    <mergeCell ref="A2:R2"/>
    <mergeCell ref="B6:F6"/>
    <mergeCell ref="I6:L6"/>
    <mergeCell ref="O6:R6"/>
    <mergeCell ref="U6:X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0" zoomScaleNormal="70" zoomScalePageLayoutView="0" workbookViewId="0" topLeftCell="A1">
      <selection activeCell="F8" sqref="F8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56" t="s">
        <v>51</v>
      </c>
      <c r="B3" s="156"/>
      <c r="C3" s="156"/>
      <c r="D3" s="156"/>
      <c r="E3" s="156"/>
      <c r="F3" s="156"/>
      <c r="G3" s="156"/>
      <c r="H3" s="156"/>
      <c r="I3" s="156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tr">
        <f>'Bank Rec'!A4</f>
        <v>Month October 2017</v>
      </c>
      <c r="B4" s="115"/>
      <c r="C4" s="31"/>
      <c r="D4" s="31"/>
      <c r="E4" s="31"/>
      <c r="F4" s="31"/>
      <c r="G4" s="31"/>
      <c r="H4" s="31"/>
      <c r="I4" s="31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9" s="8" customFormat="1" ht="18">
      <c r="A6" s="32" t="s">
        <v>19</v>
      </c>
      <c r="B6" s="33" t="s">
        <v>20</v>
      </c>
      <c r="C6" s="9" t="s">
        <v>21</v>
      </c>
      <c r="D6" s="9" t="s">
        <v>7</v>
      </c>
      <c r="E6" s="9" t="s">
        <v>22</v>
      </c>
      <c r="F6" s="34" t="s">
        <v>23</v>
      </c>
      <c r="G6" s="34" t="s">
        <v>24</v>
      </c>
      <c r="H6" s="34" t="s">
        <v>25</v>
      </c>
      <c r="I6" s="34" t="s">
        <v>26</v>
      </c>
    </row>
    <row r="7" spans="1:9" s="8" customFormat="1" ht="15.75">
      <c r="A7" s="35">
        <v>43025</v>
      </c>
      <c r="B7" s="8" t="s">
        <v>69</v>
      </c>
      <c r="C7" s="130">
        <v>1.23</v>
      </c>
      <c r="D7" s="121"/>
      <c r="E7" s="121"/>
      <c r="F7" s="122">
        <v>1.23</v>
      </c>
      <c r="G7" s="122"/>
      <c r="H7" s="122"/>
      <c r="I7" s="122"/>
    </row>
    <row r="8" spans="1:9" s="8" customFormat="1" ht="15.75">
      <c r="A8" s="35">
        <v>43025</v>
      </c>
      <c r="B8" s="8" t="s">
        <v>89</v>
      </c>
      <c r="C8" s="130">
        <v>100</v>
      </c>
      <c r="D8" s="121"/>
      <c r="E8" s="121"/>
      <c r="F8" s="122"/>
      <c r="G8" s="12">
        <v>100</v>
      </c>
      <c r="H8" s="122"/>
      <c r="I8" s="122"/>
    </row>
    <row r="9" spans="1:10" s="8" customFormat="1" ht="15.75">
      <c r="A9" s="35"/>
      <c r="C9" s="131"/>
      <c r="D9" s="16"/>
      <c r="E9" s="16"/>
      <c r="F9" s="16"/>
      <c r="G9" s="16"/>
      <c r="H9" s="16"/>
      <c r="I9" s="91"/>
      <c r="J9" s="17"/>
    </row>
    <row r="10" spans="1:10" s="8" customFormat="1" ht="15.75">
      <c r="A10" s="36"/>
      <c r="B10" s="36"/>
      <c r="C10" s="132">
        <f aca="true" t="shared" si="0" ref="C10:I10">SUM(C7:C8)</f>
        <v>101.23</v>
      </c>
      <c r="D10" s="132">
        <f t="shared" si="0"/>
        <v>0</v>
      </c>
      <c r="E10" s="132">
        <f t="shared" si="0"/>
        <v>0</v>
      </c>
      <c r="F10" s="132">
        <f t="shared" si="0"/>
        <v>1.23</v>
      </c>
      <c r="G10" s="132">
        <f t="shared" si="0"/>
        <v>100</v>
      </c>
      <c r="H10" s="132">
        <f t="shared" si="0"/>
        <v>0</v>
      </c>
      <c r="I10" s="132">
        <f t="shared" si="0"/>
        <v>0</v>
      </c>
      <c r="J10" s="17"/>
    </row>
    <row r="11" spans="1:12" s="8" customFormat="1" ht="15.75">
      <c r="A11" s="36"/>
      <c r="B11" s="36"/>
      <c r="C11" s="12"/>
      <c r="D11" s="12"/>
      <c r="E11" s="12"/>
      <c r="F11" s="12"/>
      <c r="G11" s="12"/>
      <c r="H11" s="12"/>
      <c r="I11" s="12"/>
      <c r="J11" s="12"/>
      <c r="K11" s="36"/>
      <c r="L11" s="36"/>
    </row>
    <row r="12" spans="1:12" ht="15.75">
      <c r="A12" s="36"/>
      <c r="B12" s="36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2.75">
      <c r="B13" s="37" t="s">
        <v>12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2:6" ht="12.75">
      <c r="B14" s="30"/>
      <c r="D14" s="26"/>
      <c r="E14" s="26"/>
      <c r="F14" s="26"/>
    </row>
    <row r="15" spans="1:6" ht="18.75">
      <c r="A15" s="39">
        <v>1</v>
      </c>
      <c r="B15" s="22" t="str">
        <f>+'Bank Rec'!I30</f>
        <v>Finance &amp; Personnel Committee Meeting - 20th November 2017</v>
      </c>
      <c r="D15" s="26"/>
      <c r="E15" s="39">
        <v>2</v>
      </c>
      <c r="F15" s="22" t="str">
        <f>+'Bank Rec'!I35</f>
        <v>Parish Council Meeting - 20th November 2017</v>
      </c>
    </row>
    <row r="16" spans="1:6" ht="12.75">
      <c r="A16" s="39"/>
      <c r="B16" s="6"/>
      <c r="D16" s="26"/>
      <c r="E16" s="39"/>
      <c r="F16" s="6"/>
    </row>
    <row r="17" spans="2:4" ht="12.75">
      <c r="B17" s="30"/>
      <c r="D17" s="26"/>
    </row>
    <row r="18" spans="2:6" ht="18.75">
      <c r="B18" s="22" t="s">
        <v>18</v>
      </c>
      <c r="D18" s="26"/>
      <c r="F18" s="22" t="s">
        <v>18</v>
      </c>
    </row>
    <row r="34" ht="12.75">
      <c r="C34" s="24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zoomScale="60" zoomScaleNormal="60" zoomScalePageLayoutView="0" workbookViewId="0" topLeftCell="A1">
      <selection activeCell="D17" sqref="D17"/>
    </sheetView>
  </sheetViews>
  <sheetFormatPr defaultColWidth="9.140625" defaultRowHeight="12.75"/>
  <cols>
    <col min="1" max="1" width="13.421875" style="97" customWidth="1"/>
    <col min="2" max="2" width="9.8515625" style="22" customWidth="1"/>
    <col min="3" max="3" width="45.00390625" style="22" customWidth="1"/>
    <col min="4" max="4" width="51.00390625" style="22" customWidth="1"/>
    <col min="5" max="5" width="13.00390625" style="22" bestFit="1" customWidth="1"/>
    <col min="6" max="6" width="24.7109375" style="22" customWidth="1"/>
    <col min="7" max="7" width="9.8515625" style="22" bestFit="1" customWidth="1"/>
    <col min="8" max="8" width="10.8515625" style="22" bestFit="1" customWidth="1"/>
    <col min="9" max="9" width="10.421875" style="22" hidden="1" customWidth="1"/>
    <col min="10" max="10" width="7.00390625" style="22" hidden="1" customWidth="1"/>
    <col min="11" max="11" width="17.57421875" style="22" hidden="1" customWidth="1"/>
    <col min="12" max="12" width="11.8515625" style="22" bestFit="1" customWidth="1"/>
    <col min="13" max="13" width="12.140625" style="22" hidden="1" customWidth="1"/>
    <col min="14" max="14" width="14.140625" style="22" hidden="1" customWidth="1"/>
    <col min="15" max="15" width="16.8515625" style="22" hidden="1" customWidth="1"/>
    <col min="16" max="16" width="11.8515625" style="22" bestFit="1" customWidth="1"/>
    <col min="17" max="17" width="10.8515625" style="22" bestFit="1" customWidth="1"/>
    <col min="18" max="18" width="13.421875" style="22" hidden="1" customWidth="1"/>
    <col min="19" max="19" width="12.00390625" style="22" hidden="1" customWidth="1"/>
    <col min="20" max="20" width="10.421875" style="22" hidden="1" customWidth="1"/>
    <col min="21" max="21" width="16.8515625" style="22" hidden="1" customWidth="1"/>
    <col min="22" max="22" width="10.8515625" style="22" hidden="1" customWidth="1"/>
    <col min="23" max="23" width="18.421875" style="22" hidden="1" customWidth="1"/>
    <col min="24" max="24" width="14.7109375" style="22" bestFit="1" customWidth="1"/>
    <col min="25" max="25" width="6.8515625" style="22" bestFit="1" customWidth="1"/>
    <col min="26" max="26" width="14.00390625" style="22" bestFit="1" customWidth="1"/>
    <col min="27" max="27" width="24.421875" style="22" hidden="1" customWidth="1"/>
    <col min="28" max="28" width="12.28125" style="22" hidden="1" customWidth="1"/>
    <col min="29" max="29" width="14.57421875" style="22" hidden="1" customWidth="1"/>
    <col min="30" max="30" width="11.421875" style="22" hidden="1" customWidth="1"/>
    <col min="31" max="31" width="9.28125" style="22" hidden="1" customWidth="1"/>
    <col min="32" max="32" width="16.140625" style="22" hidden="1" customWidth="1"/>
    <col min="33" max="33" width="23.00390625" style="22" hidden="1" customWidth="1"/>
    <col min="34" max="34" width="10.421875" style="22" hidden="1" customWidth="1"/>
    <col min="35" max="35" width="15.421875" style="22" hidden="1" customWidth="1"/>
    <col min="36" max="36" width="17.8515625" style="50" bestFit="1" customWidth="1"/>
    <col min="37" max="37" width="13.00390625" style="50" hidden="1" customWidth="1"/>
    <col min="38" max="38" width="14.00390625" style="50" hidden="1" customWidth="1"/>
    <col min="39" max="39" width="25.57421875" style="22" hidden="1" customWidth="1"/>
    <col min="40" max="40" width="11.8515625" style="22" bestFit="1" customWidth="1"/>
    <col min="41" max="43" width="9.140625" style="22" customWidth="1"/>
    <col min="44" max="16384" width="9.140625" style="22" customWidth="1"/>
  </cols>
  <sheetData>
    <row r="1" spans="1:36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6" ht="18.75">
      <c r="A2" s="157" t="s">
        <v>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3" ht="18.75">
      <c r="A3" s="7"/>
      <c r="B3" s="95"/>
      <c r="C3" s="95"/>
    </row>
    <row r="4" spans="1:2" ht="18.75">
      <c r="A4" s="7" t="str">
        <f>'Bank Rec'!A4</f>
        <v>Month October 2017</v>
      </c>
      <c r="B4" s="96"/>
    </row>
    <row r="5" spans="5:18" ht="18.75">
      <c r="E5" s="56"/>
      <c r="F5" s="56"/>
      <c r="G5" s="56"/>
      <c r="H5" s="40"/>
      <c r="I5" s="40"/>
      <c r="J5" s="40"/>
      <c r="K5" s="40"/>
      <c r="L5" s="44"/>
      <c r="M5" s="44"/>
      <c r="N5" s="44"/>
      <c r="O5" s="44"/>
      <c r="P5" s="44"/>
      <c r="Q5" s="44"/>
      <c r="R5" s="44"/>
    </row>
    <row r="6" spans="1:39" ht="65.25" customHeight="1">
      <c r="A6" s="94" t="s">
        <v>19</v>
      </c>
      <c r="B6" s="41" t="s">
        <v>20</v>
      </c>
      <c r="C6" s="98" t="s">
        <v>27</v>
      </c>
      <c r="D6" s="98" t="s">
        <v>28</v>
      </c>
      <c r="E6" s="41" t="s">
        <v>21</v>
      </c>
      <c r="F6" s="41" t="s">
        <v>7</v>
      </c>
      <c r="G6" s="41" t="s">
        <v>29</v>
      </c>
      <c r="H6" s="41" t="s">
        <v>30</v>
      </c>
      <c r="I6" s="41" t="s">
        <v>31</v>
      </c>
      <c r="J6" s="41" t="s">
        <v>32</v>
      </c>
      <c r="K6" s="41" t="s">
        <v>60</v>
      </c>
      <c r="L6" s="99" t="s">
        <v>33</v>
      </c>
      <c r="M6" s="99" t="s">
        <v>34</v>
      </c>
      <c r="N6" s="99" t="s">
        <v>35</v>
      </c>
      <c r="O6" s="99" t="s">
        <v>36</v>
      </c>
      <c r="P6" s="99" t="s">
        <v>37</v>
      </c>
      <c r="Q6" s="99" t="s">
        <v>38</v>
      </c>
      <c r="R6" s="99" t="s">
        <v>39</v>
      </c>
      <c r="S6" s="99" t="s">
        <v>40</v>
      </c>
      <c r="T6" s="99" t="s">
        <v>41</v>
      </c>
      <c r="U6" s="99" t="s">
        <v>59</v>
      </c>
      <c r="V6" s="99" t="s">
        <v>42</v>
      </c>
      <c r="W6" s="99" t="s">
        <v>43</v>
      </c>
      <c r="X6" s="99" t="s">
        <v>44</v>
      </c>
      <c r="Y6" s="99" t="s">
        <v>61</v>
      </c>
      <c r="Z6" s="99" t="s">
        <v>45</v>
      </c>
      <c r="AA6" s="99" t="s">
        <v>58</v>
      </c>
      <c r="AB6" s="99" t="s">
        <v>55</v>
      </c>
      <c r="AC6" s="99" t="s">
        <v>56</v>
      </c>
      <c r="AD6" s="99" t="s">
        <v>57</v>
      </c>
      <c r="AE6" s="99" t="s">
        <v>54</v>
      </c>
      <c r="AF6" s="99" t="s">
        <v>47</v>
      </c>
      <c r="AG6" s="99" t="s">
        <v>53</v>
      </c>
      <c r="AH6" s="99" t="s">
        <v>46</v>
      </c>
      <c r="AI6" s="99" t="s">
        <v>48</v>
      </c>
      <c r="AJ6" s="99" t="s">
        <v>49</v>
      </c>
      <c r="AK6" s="99" t="s">
        <v>26</v>
      </c>
      <c r="AM6" s="117" t="s">
        <v>68</v>
      </c>
    </row>
    <row r="7" spans="1:39" ht="27.75" customHeight="1">
      <c r="A7" s="100">
        <v>43010</v>
      </c>
      <c r="B7" s="142" t="s">
        <v>92</v>
      </c>
      <c r="C7" s="143" t="s">
        <v>95</v>
      </c>
      <c r="D7" s="143" t="s">
        <v>96</v>
      </c>
      <c r="E7" s="126">
        <v>1000</v>
      </c>
      <c r="F7" s="144">
        <v>166.67</v>
      </c>
      <c r="G7" s="101"/>
      <c r="H7" s="101"/>
      <c r="I7" s="101"/>
      <c r="J7" s="101"/>
      <c r="K7" s="101"/>
      <c r="L7" s="50"/>
      <c r="M7" s="50"/>
      <c r="N7" s="50"/>
      <c r="O7" s="50"/>
      <c r="P7" s="50"/>
      <c r="Q7" s="50"/>
      <c r="R7" s="50"/>
      <c r="S7" s="99"/>
      <c r="T7" s="99"/>
      <c r="U7" s="99"/>
      <c r="V7" s="99"/>
      <c r="W7" s="99"/>
      <c r="X7" s="99"/>
      <c r="Y7" s="99"/>
      <c r="Z7" s="50">
        <v>833.33</v>
      </c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M7" s="117"/>
    </row>
    <row r="8" spans="1:41" ht="21">
      <c r="A8" s="100">
        <v>43012</v>
      </c>
      <c r="B8" s="124">
        <v>1546</v>
      </c>
      <c r="C8" s="125" t="s">
        <v>79</v>
      </c>
      <c r="D8" s="125" t="s">
        <v>80</v>
      </c>
      <c r="E8" s="126">
        <v>160</v>
      </c>
      <c r="F8" s="127"/>
      <c r="G8" s="41"/>
      <c r="H8" s="41"/>
      <c r="I8" s="41"/>
      <c r="J8" s="41"/>
      <c r="K8" s="41"/>
      <c r="L8" s="99"/>
      <c r="M8" s="99"/>
      <c r="N8" s="99"/>
      <c r="O8" s="99"/>
      <c r="P8" s="50"/>
      <c r="Q8" s="99"/>
      <c r="R8" s="99"/>
      <c r="S8" s="99"/>
      <c r="T8" s="99"/>
      <c r="U8" s="102"/>
      <c r="V8" s="99"/>
      <c r="W8" s="50"/>
      <c r="X8" s="50">
        <v>160</v>
      </c>
      <c r="Y8" s="99"/>
      <c r="Z8" s="50"/>
      <c r="AA8" s="99"/>
      <c r="AB8" s="99"/>
      <c r="AC8" s="99"/>
      <c r="AD8" s="99"/>
      <c r="AE8" s="99"/>
      <c r="AF8" s="99"/>
      <c r="AG8" s="50"/>
      <c r="AH8" s="50"/>
      <c r="AI8" s="99"/>
      <c r="AK8" s="99"/>
      <c r="AM8" s="60">
        <f>(SUM(F8:AL8)-U8)-E8</f>
        <v>0</v>
      </c>
      <c r="AN8" s="60"/>
      <c r="AO8" s="60"/>
    </row>
    <row r="9" spans="1:41" ht="21">
      <c r="A9" s="100">
        <v>43012</v>
      </c>
      <c r="B9" s="145" t="s">
        <v>92</v>
      </c>
      <c r="C9" s="141" t="s">
        <v>90</v>
      </c>
      <c r="D9" s="141" t="s">
        <v>91</v>
      </c>
      <c r="E9" s="126">
        <v>43.49</v>
      </c>
      <c r="F9" s="127">
        <v>7.25</v>
      </c>
      <c r="G9" s="41"/>
      <c r="H9" s="41"/>
      <c r="I9" s="41"/>
      <c r="J9" s="41"/>
      <c r="K9" s="41"/>
      <c r="L9" s="99"/>
      <c r="M9" s="99"/>
      <c r="N9" s="99"/>
      <c r="O9" s="99"/>
      <c r="P9" s="50">
        <v>36.24</v>
      </c>
      <c r="Q9" s="99"/>
      <c r="R9" s="99"/>
      <c r="S9" s="99"/>
      <c r="T9" s="99"/>
      <c r="U9" s="102"/>
      <c r="V9" s="99"/>
      <c r="W9" s="50"/>
      <c r="X9" s="50"/>
      <c r="Y9" s="99"/>
      <c r="Z9" s="50"/>
      <c r="AA9" s="99"/>
      <c r="AB9" s="99"/>
      <c r="AC9" s="99"/>
      <c r="AD9" s="99"/>
      <c r="AE9" s="99"/>
      <c r="AF9" s="99"/>
      <c r="AG9" s="50"/>
      <c r="AH9" s="50"/>
      <c r="AI9" s="99"/>
      <c r="AK9" s="99"/>
      <c r="AM9" s="60"/>
      <c r="AN9" s="60"/>
      <c r="AO9" s="60"/>
    </row>
    <row r="10" spans="1:41" ht="21">
      <c r="A10" s="100">
        <v>43017</v>
      </c>
      <c r="B10" s="145" t="s">
        <v>92</v>
      </c>
      <c r="C10" s="146" t="s">
        <v>93</v>
      </c>
      <c r="D10" s="146" t="s">
        <v>94</v>
      </c>
      <c r="E10" s="126">
        <v>8</v>
      </c>
      <c r="F10" s="127"/>
      <c r="G10" s="41"/>
      <c r="H10" s="41"/>
      <c r="I10" s="41"/>
      <c r="J10" s="41"/>
      <c r="K10" s="41"/>
      <c r="L10" s="50">
        <v>8</v>
      </c>
      <c r="M10" s="99"/>
      <c r="N10" s="99"/>
      <c r="O10" s="99"/>
      <c r="P10" s="50"/>
      <c r="Q10" s="99"/>
      <c r="R10" s="99"/>
      <c r="S10" s="99"/>
      <c r="T10" s="99"/>
      <c r="U10" s="102"/>
      <c r="V10" s="99"/>
      <c r="W10" s="50"/>
      <c r="X10" s="50"/>
      <c r="Y10" s="99"/>
      <c r="Z10" s="50"/>
      <c r="AA10" s="99"/>
      <c r="AB10" s="99"/>
      <c r="AC10" s="99"/>
      <c r="AD10" s="99"/>
      <c r="AE10" s="99"/>
      <c r="AF10" s="99"/>
      <c r="AG10" s="50"/>
      <c r="AH10" s="50"/>
      <c r="AI10" s="99"/>
      <c r="AK10" s="99"/>
      <c r="AM10" s="60"/>
      <c r="AN10" s="60"/>
      <c r="AO10" s="60"/>
    </row>
    <row r="11" spans="1:41" ht="18.75">
      <c r="A11" s="100">
        <v>43020</v>
      </c>
      <c r="B11" s="124">
        <v>1547</v>
      </c>
      <c r="C11" s="128" t="s">
        <v>81</v>
      </c>
      <c r="D11" s="128" t="s">
        <v>82</v>
      </c>
      <c r="E11" s="126">
        <v>7.04</v>
      </c>
      <c r="F11" s="119">
        <v>0.79</v>
      </c>
      <c r="G11" s="118"/>
      <c r="H11" s="118"/>
      <c r="I11" s="118"/>
      <c r="J11" s="118"/>
      <c r="K11" s="119"/>
      <c r="L11" s="118"/>
      <c r="M11" s="118"/>
      <c r="N11" s="118"/>
      <c r="O11" s="118"/>
      <c r="P11" s="118"/>
      <c r="Q11" s="118"/>
      <c r="R11" s="120"/>
      <c r="S11" s="120"/>
      <c r="T11" s="120"/>
      <c r="U11" s="11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>
        <v>6.25</v>
      </c>
      <c r="AL11" s="22"/>
      <c r="AM11" s="60">
        <f>(SUM(F11:AL11)-U11)-E11</f>
        <v>0</v>
      </c>
      <c r="AN11" s="60"/>
      <c r="AO11" s="60"/>
    </row>
    <row r="12" spans="1:41" ht="18.75">
      <c r="A12" s="100">
        <v>43021</v>
      </c>
      <c r="B12" s="142" t="s">
        <v>92</v>
      </c>
      <c r="C12" s="143" t="s">
        <v>97</v>
      </c>
      <c r="D12" s="143" t="s">
        <v>98</v>
      </c>
      <c r="E12" s="126">
        <v>5</v>
      </c>
      <c r="F12" s="119">
        <v>0.84</v>
      </c>
      <c r="G12" s="118"/>
      <c r="H12" s="118"/>
      <c r="I12" s="118"/>
      <c r="J12" s="118"/>
      <c r="K12" s="119"/>
      <c r="L12" s="118"/>
      <c r="M12" s="118"/>
      <c r="N12" s="118"/>
      <c r="O12" s="118"/>
      <c r="P12" s="118">
        <v>4.16</v>
      </c>
      <c r="Q12" s="118"/>
      <c r="R12" s="120"/>
      <c r="S12" s="120"/>
      <c r="T12" s="120"/>
      <c r="U12" s="11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L12" s="22"/>
      <c r="AM12" s="60"/>
      <c r="AN12" s="60"/>
      <c r="AO12" s="60"/>
    </row>
    <row r="13" spans="1:41" ht="18.75">
      <c r="A13" s="100">
        <v>43025</v>
      </c>
      <c r="B13" s="124">
        <v>1548</v>
      </c>
      <c r="C13" s="128" t="s">
        <v>83</v>
      </c>
      <c r="D13" s="128" t="s">
        <v>84</v>
      </c>
      <c r="E13" s="126">
        <v>150</v>
      </c>
      <c r="F13" s="119"/>
      <c r="G13" s="120"/>
      <c r="H13" s="120"/>
      <c r="I13" s="120"/>
      <c r="J13" s="120"/>
      <c r="K13" s="119">
        <f>H13+I13+J13</f>
        <v>0</v>
      </c>
      <c r="L13" s="120"/>
      <c r="M13" s="120"/>
      <c r="N13" s="120"/>
      <c r="O13" s="120"/>
      <c r="P13" s="118"/>
      <c r="Q13" s="118"/>
      <c r="R13" s="120"/>
      <c r="S13" s="120"/>
      <c r="T13" s="120"/>
      <c r="U13" s="119"/>
      <c r="V13" s="50"/>
      <c r="W13" s="50"/>
      <c r="X13" s="50">
        <v>150</v>
      </c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M13" s="60">
        <f>(SUM(F13:AL13)-U13)-E13</f>
        <v>0</v>
      </c>
      <c r="AN13" s="60"/>
      <c r="AO13" s="60"/>
    </row>
    <row r="14" spans="1:41" ht="18.75">
      <c r="A14" s="100">
        <v>43035</v>
      </c>
      <c r="B14" s="124">
        <v>1549</v>
      </c>
      <c r="C14" s="125" t="s">
        <v>85</v>
      </c>
      <c r="D14" s="128" t="s">
        <v>86</v>
      </c>
      <c r="E14" s="126">
        <v>741.24</v>
      </c>
      <c r="F14" s="119"/>
      <c r="G14" s="50"/>
      <c r="H14" s="50">
        <v>741.24</v>
      </c>
      <c r="I14" s="50"/>
      <c r="J14" s="50"/>
      <c r="K14" s="102"/>
      <c r="L14" s="50"/>
      <c r="M14" s="50"/>
      <c r="N14" s="50"/>
      <c r="O14" s="50"/>
      <c r="P14" s="104"/>
      <c r="Q14" s="104"/>
      <c r="R14" s="50"/>
      <c r="S14" s="50"/>
      <c r="T14" s="50"/>
      <c r="U14" s="102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M14" s="60">
        <f>(SUM(F14:AL14)-U14)-E14</f>
        <v>0</v>
      </c>
      <c r="AN14" s="60"/>
      <c r="AO14" s="60"/>
    </row>
    <row r="15" spans="1:41" ht="18.75">
      <c r="A15" s="100">
        <v>43033</v>
      </c>
      <c r="B15" s="124">
        <v>1550</v>
      </c>
      <c r="C15" s="125" t="s">
        <v>87</v>
      </c>
      <c r="D15" s="128" t="s">
        <v>88</v>
      </c>
      <c r="E15" s="126">
        <v>213.91</v>
      </c>
      <c r="F15" s="119"/>
      <c r="G15" s="50"/>
      <c r="H15" s="50">
        <v>213.91</v>
      </c>
      <c r="I15" s="50"/>
      <c r="J15" s="50"/>
      <c r="K15" s="102"/>
      <c r="L15" s="50"/>
      <c r="M15" s="50"/>
      <c r="N15" s="50"/>
      <c r="O15" s="50"/>
      <c r="P15" s="104"/>
      <c r="Q15" s="104"/>
      <c r="R15" s="50"/>
      <c r="S15" s="50"/>
      <c r="T15" s="50"/>
      <c r="U15" s="102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M15" s="60">
        <f>(SUM(F15:AL15)-U15)-E15</f>
        <v>0</v>
      </c>
      <c r="AN15" s="60"/>
      <c r="AO15" s="60"/>
    </row>
    <row r="16" spans="1:41" ht="18.75">
      <c r="A16" s="100">
        <v>43039</v>
      </c>
      <c r="B16" s="142" t="s">
        <v>92</v>
      </c>
      <c r="C16" s="143" t="s">
        <v>95</v>
      </c>
      <c r="D16" s="143" t="s">
        <v>102</v>
      </c>
      <c r="E16" s="126">
        <v>1000</v>
      </c>
      <c r="F16" s="119">
        <v>166.67</v>
      </c>
      <c r="G16" s="50"/>
      <c r="H16" s="50"/>
      <c r="I16" s="50"/>
      <c r="J16" s="50"/>
      <c r="K16" s="102"/>
      <c r="L16" s="50"/>
      <c r="M16" s="50"/>
      <c r="N16" s="50"/>
      <c r="O16" s="50"/>
      <c r="P16" s="104"/>
      <c r="Q16" s="104"/>
      <c r="R16" s="50"/>
      <c r="S16" s="50"/>
      <c r="T16" s="50"/>
      <c r="U16" s="102"/>
      <c r="V16" s="50"/>
      <c r="W16" s="50"/>
      <c r="X16" s="50"/>
      <c r="Y16" s="50"/>
      <c r="Z16" s="50">
        <v>833.33</v>
      </c>
      <c r="AA16" s="50"/>
      <c r="AB16" s="50"/>
      <c r="AC16" s="50"/>
      <c r="AD16" s="50"/>
      <c r="AE16" s="50"/>
      <c r="AF16" s="50"/>
      <c r="AG16" s="50"/>
      <c r="AH16" s="50"/>
      <c r="AI16" s="50"/>
      <c r="AM16" s="60"/>
      <c r="AN16" s="60"/>
      <c r="AO16" s="60"/>
    </row>
    <row r="17" spans="1:39" ht="19.5" thickBot="1">
      <c r="A17" s="22"/>
      <c r="E17" s="106">
        <f>SUM(E7:E16)</f>
        <v>3328.68</v>
      </c>
      <c r="F17" s="106">
        <f>SUM(F7:F16)</f>
        <v>342.21999999999997</v>
      </c>
      <c r="G17" s="106">
        <f aca="true" t="shared" si="0" ref="G17:Y17">SUM(G8:G15)</f>
        <v>0</v>
      </c>
      <c r="H17" s="106">
        <f t="shared" si="0"/>
        <v>955.15</v>
      </c>
      <c r="I17" s="106">
        <f t="shared" si="0"/>
        <v>0</v>
      </c>
      <c r="J17" s="106">
        <f t="shared" si="0"/>
        <v>0</v>
      </c>
      <c r="K17" s="106">
        <f t="shared" si="0"/>
        <v>0</v>
      </c>
      <c r="L17" s="106">
        <f t="shared" si="0"/>
        <v>8</v>
      </c>
      <c r="M17" s="106">
        <f t="shared" si="0"/>
        <v>0</v>
      </c>
      <c r="N17" s="106">
        <f t="shared" si="0"/>
        <v>0</v>
      </c>
      <c r="O17" s="106">
        <f t="shared" si="0"/>
        <v>0</v>
      </c>
      <c r="P17" s="106">
        <f t="shared" si="0"/>
        <v>40.400000000000006</v>
      </c>
      <c r="Q17" s="106">
        <f t="shared" si="0"/>
        <v>0</v>
      </c>
      <c r="R17" s="106">
        <f t="shared" si="0"/>
        <v>0</v>
      </c>
      <c r="S17" s="106">
        <f t="shared" si="0"/>
        <v>0</v>
      </c>
      <c r="T17" s="106">
        <f t="shared" si="0"/>
        <v>0</v>
      </c>
      <c r="U17" s="106">
        <f t="shared" si="0"/>
        <v>0</v>
      </c>
      <c r="V17" s="106">
        <f t="shared" si="0"/>
        <v>0</v>
      </c>
      <c r="W17" s="106">
        <f t="shared" si="0"/>
        <v>0</v>
      </c>
      <c r="X17" s="106">
        <f t="shared" si="0"/>
        <v>310</v>
      </c>
      <c r="Y17" s="106">
        <f t="shared" si="0"/>
        <v>0</v>
      </c>
      <c r="Z17" s="106">
        <f>SUM(Z7:Z16)</f>
        <v>1666.66</v>
      </c>
      <c r="AA17" s="106">
        <f aca="true" t="shared" si="1" ref="AA17:AJ17">SUM(AA8:AA15)</f>
        <v>0</v>
      </c>
      <c r="AB17" s="106">
        <f t="shared" si="1"/>
        <v>0</v>
      </c>
      <c r="AC17" s="106">
        <f t="shared" si="1"/>
        <v>0</v>
      </c>
      <c r="AD17" s="106">
        <f t="shared" si="1"/>
        <v>0</v>
      </c>
      <c r="AE17" s="106">
        <f t="shared" si="1"/>
        <v>0</v>
      </c>
      <c r="AF17" s="106">
        <f t="shared" si="1"/>
        <v>0</v>
      </c>
      <c r="AG17" s="106">
        <f t="shared" si="1"/>
        <v>0</v>
      </c>
      <c r="AH17" s="106">
        <f t="shared" si="1"/>
        <v>0</v>
      </c>
      <c r="AI17" s="106">
        <f t="shared" si="1"/>
        <v>0</v>
      </c>
      <c r="AJ17" s="106">
        <f t="shared" si="1"/>
        <v>6.25</v>
      </c>
      <c r="AK17" s="106">
        <f>SUM(AK11:AK15)</f>
        <v>0</v>
      </c>
      <c r="AL17" s="106"/>
      <c r="AM17" s="56"/>
    </row>
    <row r="18" spans="1:37" ht="18.75">
      <c r="A18" s="105"/>
      <c r="B18" s="28"/>
      <c r="D18" s="40"/>
      <c r="E18" s="60"/>
      <c r="G18" s="56"/>
      <c r="H18" s="107"/>
      <c r="I18" s="50"/>
      <c r="J18" s="50"/>
      <c r="K18" s="50"/>
      <c r="L18" s="50"/>
      <c r="M18" s="50"/>
      <c r="N18" s="50"/>
      <c r="O18" s="50"/>
      <c r="P18" s="50"/>
      <c r="R18" s="108"/>
      <c r="U18" s="56"/>
      <c r="AK18" s="50">
        <f>SUM(F17:AJ17)</f>
        <v>3328.6800000000003</v>
      </c>
    </row>
    <row r="19" spans="1:26" ht="18.75">
      <c r="A19" s="109"/>
      <c r="B19" s="110"/>
      <c r="C19" s="40"/>
      <c r="E19" s="60"/>
      <c r="F19" s="60"/>
      <c r="G19" s="56"/>
      <c r="H19" s="60"/>
      <c r="I19" s="60"/>
      <c r="J19" s="60"/>
      <c r="K19" s="60"/>
      <c r="L19" s="60"/>
      <c r="M19" s="60"/>
      <c r="N19" s="60"/>
      <c r="O19" s="60"/>
      <c r="P19" s="60"/>
      <c r="R19" s="108"/>
      <c r="Z19" s="56"/>
    </row>
    <row r="20" spans="1:26" ht="18.75">
      <c r="A20" s="100"/>
      <c r="B20" s="101"/>
      <c r="D20" s="111"/>
      <c r="E20" s="56"/>
      <c r="H20" s="60"/>
      <c r="I20" s="60"/>
      <c r="J20" s="60"/>
      <c r="K20" s="60"/>
      <c r="L20" s="60"/>
      <c r="M20" s="60"/>
      <c r="N20" s="60"/>
      <c r="O20" s="60"/>
      <c r="P20" s="60"/>
      <c r="R20" s="108"/>
      <c r="Z20" s="56"/>
    </row>
    <row r="21" spans="1:26" ht="18.75">
      <c r="A21" s="100"/>
      <c r="B21" s="101"/>
      <c r="C21" s="103"/>
      <c r="D21" s="111"/>
      <c r="F21" s="60"/>
      <c r="G21" s="56"/>
      <c r="H21" s="60"/>
      <c r="I21" s="60"/>
      <c r="J21" s="60"/>
      <c r="K21" s="60"/>
      <c r="L21" s="60"/>
      <c r="M21" s="60"/>
      <c r="N21" s="60"/>
      <c r="O21" s="60"/>
      <c r="P21" s="60"/>
      <c r="R21" s="108"/>
      <c r="Z21" s="56"/>
    </row>
    <row r="22" spans="1:26" ht="18.75">
      <c r="A22" s="100"/>
      <c r="B22" s="101"/>
      <c r="D22" s="111"/>
      <c r="F22" s="60"/>
      <c r="G22" s="56"/>
      <c r="H22" s="60"/>
      <c r="I22" s="60"/>
      <c r="J22" s="60"/>
      <c r="K22" s="60"/>
      <c r="L22" s="60"/>
      <c r="M22" s="60"/>
      <c r="N22" s="60"/>
      <c r="O22" s="60"/>
      <c r="P22" s="60"/>
      <c r="R22" s="108"/>
      <c r="Z22" s="56"/>
    </row>
    <row r="23" spans="2:17" ht="18.75">
      <c r="B23" s="101"/>
      <c r="D23" s="111"/>
      <c r="N23" s="46"/>
      <c r="O23" s="60"/>
      <c r="P23" s="60"/>
      <c r="Q23" s="60"/>
    </row>
    <row r="24" spans="1:17" ht="18.75">
      <c r="A24" s="100"/>
      <c r="B24" s="101"/>
      <c r="D24" s="111"/>
      <c r="E24" s="22">
        <v>1</v>
      </c>
      <c r="F24" s="22" t="str">
        <f>+'Bank Rec'!I30</f>
        <v>Finance &amp; Personnel Committee Meeting - 20th November 2017</v>
      </c>
      <c r="N24" s="46"/>
      <c r="O24" s="60"/>
      <c r="P24" s="60"/>
      <c r="Q24" s="60"/>
    </row>
    <row r="25" spans="2:17" ht="18.75">
      <c r="B25" s="101"/>
      <c r="D25" s="111"/>
      <c r="N25" s="46"/>
      <c r="O25" s="60"/>
      <c r="P25" s="60"/>
      <c r="Q25" s="60"/>
    </row>
    <row r="26" spans="1:17" ht="18.75">
      <c r="A26" s="100"/>
      <c r="B26" s="101"/>
      <c r="D26" s="111"/>
      <c r="N26" s="46"/>
      <c r="O26" s="60"/>
      <c r="P26" s="60"/>
      <c r="Q26" s="60"/>
    </row>
    <row r="27" spans="4:17" ht="18.75">
      <c r="D27" s="111"/>
      <c r="F27" s="22" t="s">
        <v>18</v>
      </c>
      <c r="N27" s="46"/>
      <c r="O27" s="60"/>
      <c r="P27" s="60"/>
      <c r="Q27" s="60"/>
    </row>
    <row r="28" spans="1:17" ht="18.75">
      <c r="A28" s="100"/>
      <c r="B28" s="29"/>
      <c r="D28" s="111"/>
      <c r="F28" s="28"/>
      <c r="N28" s="46"/>
      <c r="O28" s="60"/>
      <c r="P28" s="60"/>
      <c r="Q28" s="60"/>
    </row>
    <row r="29" spans="4:17" ht="18.75">
      <c r="D29" s="111"/>
      <c r="E29" s="22">
        <v>2</v>
      </c>
      <c r="F29" s="22" t="str">
        <f>+'Bank Rec'!I35</f>
        <v>Parish Council Meeting - 20th November 2017</v>
      </c>
      <c r="N29" s="46"/>
      <c r="O29" s="60"/>
      <c r="P29" s="60"/>
      <c r="Q29" s="60"/>
    </row>
    <row r="30" spans="4:17" ht="18.75">
      <c r="D30" s="111"/>
      <c r="N30" s="46"/>
      <c r="O30" s="60"/>
      <c r="P30" s="60"/>
      <c r="Q30" s="60"/>
    </row>
    <row r="31" spans="1:17" ht="18.75">
      <c r="A31" s="22"/>
      <c r="C31" s="40"/>
      <c r="D31" s="112"/>
      <c r="O31" s="60"/>
      <c r="P31" s="60"/>
      <c r="Q31" s="60"/>
    </row>
    <row r="32" spans="1:17" ht="18.75">
      <c r="A32" s="100"/>
      <c r="B32" s="113"/>
      <c r="P32" s="60"/>
      <c r="Q32" s="60"/>
    </row>
    <row r="33" spans="1:17" ht="18.75">
      <c r="A33" s="100"/>
      <c r="B33" s="29"/>
      <c r="C33" s="103"/>
      <c r="F33" s="22" t="s">
        <v>18</v>
      </c>
      <c r="Q33" s="60"/>
    </row>
    <row r="34" spans="3:17" ht="18.75">
      <c r="C34" s="103"/>
      <c r="D34" s="50"/>
      <c r="N34" s="60"/>
      <c r="O34" s="60"/>
      <c r="P34" s="60"/>
      <c r="Q34" s="60"/>
    </row>
    <row r="35" spans="4:37" ht="18.75">
      <c r="D35" s="50"/>
      <c r="N35" s="60"/>
      <c r="O35" s="60"/>
      <c r="P35" s="60"/>
      <c r="Q35" s="60"/>
      <c r="AJ35" s="22"/>
      <c r="AK35" s="22"/>
    </row>
    <row r="36" spans="5:37" ht="18.75"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AJ36" s="22"/>
      <c r="AK36" s="22"/>
    </row>
    <row r="37" spans="5:37" ht="18.75"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AJ37" s="22"/>
      <c r="AK37" s="22"/>
    </row>
    <row r="38" spans="1:37" ht="18.75">
      <c r="A38" s="100"/>
      <c r="B38" s="101"/>
      <c r="C38" s="10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AJ38" s="22"/>
      <c r="AK38" s="22"/>
    </row>
    <row r="39" spans="1:37" ht="18.75">
      <c r="A39" s="100"/>
      <c r="B39" s="101"/>
      <c r="C39" s="103"/>
      <c r="D39" s="5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AJ39" s="22"/>
      <c r="AK39" s="22"/>
    </row>
    <row r="40" spans="4:37" ht="18.75">
      <c r="D40" s="5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AJ40" s="22"/>
      <c r="AK40" s="22"/>
    </row>
    <row r="41" spans="5:37" ht="18.75"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AJ41" s="22"/>
      <c r="AK41" s="22"/>
    </row>
    <row r="42" spans="5:37" ht="18.75"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AJ42" s="22"/>
      <c r="AK42" s="22"/>
    </row>
  </sheetData>
  <sheetProtection/>
  <mergeCells count="2">
    <mergeCell ref="A1:AJ1"/>
    <mergeCell ref="A2:A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0" zoomScaleNormal="70" zoomScalePageLayoutView="0" workbookViewId="0" topLeftCell="A1">
      <selection activeCell="E28" sqref="E28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"/>
      <c r="N1" s="2"/>
      <c r="O1" s="2"/>
      <c r="P1" s="2"/>
      <c r="Q1" s="2"/>
      <c r="R1" s="2"/>
      <c r="S1" s="2"/>
      <c r="T1" s="2"/>
    </row>
    <row r="2" spans="1:20" ht="21">
      <c r="A2" s="157" t="s">
        <v>50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tr">
        <f>'Bank Rec'!A4</f>
        <v>Month October 2017</v>
      </c>
    </row>
    <row r="5" spans="4:12" ht="12.75">
      <c r="D5" s="158" t="s">
        <v>5</v>
      </c>
      <c r="E5" s="158"/>
      <c r="F5" s="158"/>
      <c r="G5" s="158" t="s">
        <v>6</v>
      </c>
      <c r="H5" s="158"/>
      <c r="I5" s="158"/>
      <c r="J5" s="158"/>
      <c r="K5" s="158"/>
      <c r="L5" s="158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19</v>
      </c>
      <c r="B7" s="11" t="s">
        <v>20</v>
      </c>
      <c r="C7" s="62" t="s">
        <v>21</v>
      </c>
      <c r="D7" s="63" t="s">
        <v>7</v>
      </c>
      <c r="E7" s="63" t="s">
        <v>22</v>
      </c>
      <c r="F7" s="63" t="s">
        <v>26</v>
      </c>
      <c r="G7" s="66" t="s">
        <v>7</v>
      </c>
      <c r="H7" s="63" t="s">
        <v>22</v>
      </c>
      <c r="I7" s="64" t="s">
        <v>23</v>
      </c>
      <c r="J7" s="64" t="s">
        <v>24</v>
      </c>
      <c r="K7" s="64" t="s">
        <v>25</v>
      </c>
      <c r="L7" s="133" t="s">
        <v>26</v>
      </c>
      <c r="M7" s="65"/>
    </row>
    <row r="8" spans="1:13" s="8" customFormat="1" ht="15.75">
      <c r="A8" s="83">
        <v>43010</v>
      </c>
      <c r="B8" s="8" t="s">
        <v>62</v>
      </c>
      <c r="C8" s="82">
        <f>SUM(D8:L8)</f>
        <v>2.25</v>
      </c>
      <c r="D8" s="81"/>
      <c r="E8" s="81"/>
      <c r="F8" s="81"/>
      <c r="G8" s="80"/>
      <c r="H8" s="116"/>
      <c r="I8" s="12">
        <v>2.25</v>
      </c>
      <c r="J8" s="12"/>
      <c r="K8" s="12"/>
      <c r="L8" s="134"/>
      <c r="M8" s="65"/>
    </row>
    <row r="9" spans="1:12" s="8" customFormat="1" ht="15.75">
      <c r="A9" s="25"/>
      <c r="B9" s="8" t="s">
        <v>65</v>
      </c>
      <c r="C9" s="135"/>
      <c r="D9" s="16"/>
      <c r="E9" s="16"/>
      <c r="F9" s="15"/>
      <c r="G9" s="16"/>
      <c r="H9" s="16"/>
      <c r="I9" s="16"/>
      <c r="J9" s="16"/>
      <c r="K9" s="16"/>
      <c r="L9" s="15"/>
    </row>
    <row r="10" spans="1:12" s="8" customFormat="1" ht="15.75">
      <c r="A10" s="90"/>
      <c r="B10" s="13" t="s">
        <v>62</v>
      </c>
      <c r="C10" s="14">
        <f>SUM(C8:C9)</f>
        <v>2.25</v>
      </c>
      <c r="D10" s="14">
        <f aca="true" t="shared" si="0" ref="D10:L10">SUM(D8:D9)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2.25</v>
      </c>
      <c r="J10" s="14">
        <f t="shared" si="0"/>
        <v>0</v>
      </c>
      <c r="K10" s="14">
        <f t="shared" si="0"/>
        <v>0</v>
      </c>
      <c r="L10" s="14">
        <f t="shared" si="0"/>
        <v>0</v>
      </c>
    </row>
    <row r="11" spans="3:12" s="8" customFormat="1" ht="15.75"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s="8" customFormat="1" ht="15.75">
      <c r="B12" s="18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6" s="8" customFormat="1" ht="15.75">
      <c r="B13" s="19"/>
      <c r="D13" s="20"/>
      <c r="E13" s="20"/>
      <c r="F13" s="20"/>
    </row>
    <row r="14" spans="1:6" s="8" customFormat="1" ht="18.75">
      <c r="A14" s="21">
        <v>1</v>
      </c>
      <c r="B14" s="22" t="str">
        <f>+'Bank Rec'!I30</f>
        <v>Finance &amp; Personnel Committee Meeting - 20th November 2017</v>
      </c>
      <c r="D14" s="20"/>
      <c r="E14" s="21">
        <v>2</v>
      </c>
      <c r="F14" s="22" t="str">
        <f>+'Bank Rec'!I35</f>
        <v>Parish Council Meeting - 20th November 2017</v>
      </c>
    </row>
    <row r="15" spans="1:6" s="8" customFormat="1" ht="15.75">
      <c r="A15" s="21"/>
      <c r="B15" s="23"/>
      <c r="D15" s="20"/>
      <c r="E15" s="21"/>
      <c r="F15" s="23"/>
    </row>
    <row r="16" spans="2:4" s="8" customFormat="1" ht="15.75">
      <c r="B16" s="19"/>
      <c r="D16" s="20"/>
    </row>
    <row r="17" spans="2:6" s="8" customFormat="1" ht="18.75">
      <c r="B17" s="22" t="s">
        <v>18</v>
      </c>
      <c r="D17" s="20"/>
      <c r="F17" s="22" t="s">
        <v>18</v>
      </c>
    </row>
    <row r="32" ht="12.75">
      <c r="C32" s="24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2017-11-15T14:19:22Z</cp:lastPrinted>
  <dcterms:created xsi:type="dcterms:W3CDTF">2009-07-03T09:44:31Z</dcterms:created>
  <dcterms:modified xsi:type="dcterms:W3CDTF">2018-02-05T11:25:28Z</dcterms:modified>
  <cp:category/>
  <cp:version/>
  <cp:contentType/>
  <cp:contentStatus/>
</cp:coreProperties>
</file>