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</sheets>
  <externalReferences>
    <externalReference r:id="rId7"/>
  </externalReferences>
  <definedNames>
    <definedName name="_xlnm.Print_Area" localSheetId="3">'Deposit Ac''s'!$A$1:$L$18</definedName>
    <definedName name="_xlnm.Print_Area" localSheetId="2">'Expenditure'!$A$1:$AK$36</definedName>
    <definedName name="_xlnm.Print_Area" localSheetId="1">'Income'!$A$1:$L$18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<sst xmlns="http://schemas.openxmlformats.org/spreadsheetml/2006/main" count="180" uniqueCount="109">
  <si>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</si>
  <si>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</si>
  <si>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</si>
  <si>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</si>
  <si>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</si>
  <si>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</si>
  <si>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</si>
  <si>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</si>
  <si>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</si>
  <si>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</si>
  <si>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</si>
  <si>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</si>
  <si>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</si>
  <si>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</si>
  <si>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</si>
  <si>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</si>
  <si>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</si>
  <si>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</si>
  <si>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</si>
  <si>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</si>
  <si>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</si>
  <si>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</si>
  <si>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</si>
  <si>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</si>
  <si>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</si>
  <si>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</si>
  <si>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</si>
  <si>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</si>
  <si>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</si>
  <si>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</si>
  <si>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</si>
  <si>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</si>
  <si>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</si>
  <si>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</si>
  <si>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</si>
  <si>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</si>
  <si>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</si>
  <si>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</si>
  <si>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</si>
  <si>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</si>
  <si>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</si>
  <si>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</si>
  <si>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</si>
  <si>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</si>
  <si>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</si>
  <si>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</si>
  <si>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</si>
  <si>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</si>
  <si>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</si>
  <si>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</si>
  <si>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</si>
  <si>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</si>
  <si>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</si>
  <si>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</si>
  <si>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</si>
  <si>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</si>
  <si>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</si>
  <si>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</si>
  <si>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</si>
  <si>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</si>
  <si>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</si>
  <si>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</si>
  <si>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</si>
  <si>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</si>
  <si>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</si>
  <si>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</si>
  <si>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</si>
  <si>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DD</t>
  </si>
  <si>
    <t>OPAL (Talk Talk Business)</t>
  </si>
  <si>
    <t>Woodland Trust</t>
  </si>
  <si>
    <t>2016/17 Subscription</t>
  </si>
  <si>
    <t>BT Group plc</t>
  </si>
  <si>
    <t>Interest Received</t>
  </si>
  <si>
    <t>Premium email service</t>
  </si>
  <si>
    <t>Transfer</t>
  </si>
  <si>
    <t xml:space="preserve"> </t>
  </si>
  <si>
    <t>Mid Cheshire Grounds Maintenance</t>
  </si>
  <si>
    <t>Room hire</t>
  </si>
  <si>
    <t>Total Balance C/fwd on 31st August 2017</t>
  </si>
  <si>
    <t>Check column should always be 0</t>
  </si>
  <si>
    <t>Unpresented cheques at 31st August 2017</t>
  </si>
  <si>
    <t>01606 854451, phone line and internet</t>
  </si>
  <si>
    <t>Interest-National Savings Inv Bond</t>
  </si>
  <si>
    <t>Month September 2017</t>
  </si>
  <si>
    <t>Total balances at 30 September 2017</t>
  </si>
  <si>
    <t>Cheques unpresented at 30th September 2017</t>
  </si>
  <si>
    <t>Weaverham Community Association</t>
  </si>
  <si>
    <t>Kim Harding</t>
  </si>
  <si>
    <t>Memory Stick for backups/Postage</t>
  </si>
  <si>
    <t>August 2017 contract payment</t>
  </si>
  <si>
    <t>SLCC</t>
  </si>
  <si>
    <t>Training Conference for Clerks</t>
  </si>
  <si>
    <t>DL training course for new clerks</t>
  </si>
  <si>
    <t>August salary - 3 days</t>
  </si>
  <si>
    <t>Sept salary - full month</t>
  </si>
  <si>
    <t>Sept 2017 contract payment</t>
  </si>
  <si>
    <t>Spoiled Cheque - not used</t>
  </si>
  <si>
    <t>Paper for printer - 3 packs</t>
  </si>
  <si>
    <t>Training and Conferences</t>
  </si>
  <si>
    <t>1543</t>
  </si>
  <si>
    <t>MCGM</t>
  </si>
  <si>
    <t>Allotment - Mr McCausland</t>
  </si>
  <si>
    <t>Balance as per statement @ 30 September</t>
  </si>
  <si>
    <t>Total Balance B/fwd @ 1st September 2017</t>
  </si>
  <si>
    <t>Finance &amp; Personnel Committee Meeting - 7th December 2017</t>
  </si>
  <si>
    <t>Parish Council Meeting - 11th December 2017</t>
  </si>
  <si>
    <t>Parish Council Meeting  - 18th December 2017</t>
  </si>
  <si>
    <t>Finance and Personnel meeting - 7th December 2017</t>
  </si>
  <si>
    <t>Parish Council meeting - 11th Deceember 2017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</si>
</sst>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  <numFmt numFmtId="182" formatCode="&quot;£&quot;#,##0.00_);[Red]\(&quot;£&quot;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0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7" fillId="0" borderId="11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1" xfId="42" applyFont="1" applyFill="1" applyBorder="1" applyAlignment="1">
      <alignment/>
    </xf>
    <xf numFmtId="43" fontId="14" fillId="2" borderId="14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1" xfId="42" applyFont="1" applyFill="1" applyBorder="1" applyAlignment="1">
      <alignment/>
    </xf>
    <xf numFmtId="43" fontId="18" fillId="2" borderId="11" xfId="42" applyFont="1" applyFill="1" applyBorder="1" applyAlignment="1">
      <alignment/>
    </xf>
    <xf numFmtId="43" fontId="17" fillId="2" borderId="15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16" xfId="0" applyNumberFormat="1" applyFont="1" applyFill="1" applyBorder="1" applyAlignment="1">
      <alignment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3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43" fontId="17" fillId="0" borderId="12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" fontId="14" fillId="0" borderId="0" xfId="0" applyNumberFormat="1" applyFont="1" applyAlignment="1">
      <alignment horizontal="left"/>
    </xf>
    <xf numFmtId="43" fontId="17" fillId="0" borderId="15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4" fillId="2" borderId="0" xfId="42" applyNumberFormat="1" applyFont="1" applyFill="1" applyAlignment="1">
      <alignment/>
    </xf>
    <xf numFmtId="17" fontId="5" fillId="0" borderId="0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43" fontId="14" fillId="0" borderId="17" xfId="42" applyNumberFormat="1" applyFont="1" applyBorder="1" applyAlignment="1">
      <alignment horizontal="right"/>
    </xf>
    <xf numFmtId="43" fontId="14" fillId="0" borderId="17" xfId="42" applyNumberFormat="1" applyFont="1" applyFill="1" applyBorder="1" applyAlignment="1">
      <alignment/>
    </xf>
    <xf numFmtId="43" fontId="14" fillId="0" borderId="17" xfId="42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43" fontId="14" fillId="0" borderId="17" xfId="42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3" fontId="14" fillId="0" borderId="17" xfId="42" applyFont="1" applyFill="1" applyBorder="1" applyAlignment="1">
      <alignment/>
    </xf>
    <xf numFmtId="0" fontId="6" fillId="0" borderId="0" xfId="0" applyFont="1" applyAlignment="1">
      <alignment horizontal="center" wrapText="1"/>
    </xf>
    <xf numFmtId="16" fontId="14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19" fillId="0" borderId="17" xfId="42" applyFont="1" applyBorder="1" applyAlignment="1">
      <alignment/>
    </xf>
    <xf numFmtId="43" fontId="14" fillId="0" borderId="17" xfId="42" applyFont="1" applyBorder="1" applyAlignment="1">
      <alignment/>
    </xf>
    <xf numFmtId="43" fontId="14" fillId="0" borderId="17" xfId="42" applyFont="1" applyBorder="1" applyAlignment="1">
      <alignment/>
    </xf>
    <xf numFmtId="4" fontId="14" fillId="0" borderId="17" xfId="0" applyNumberFormat="1" applyFont="1" applyBorder="1" applyAlignment="1">
      <alignment/>
    </xf>
    <xf numFmtId="43" fontId="14" fillId="0" borderId="17" xfId="42" applyFont="1" applyFill="1" applyBorder="1" applyAlignment="1">
      <alignment horizontal="center"/>
    </xf>
    <xf numFmtId="43" fontId="14" fillId="0" borderId="17" xfId="42" applyFont="1" applyFill="1" applyBorder="1" applyAlignment="1">
      <alignment/>
    </xf>
    <xf numFmtId="0" fontId="14" fillId="0" borderId="17" xfId="0" applyFont="1" applyBorder="1" applyAlignment="1">
      <alignment/>
    </xf>
    <xf numFmtId="43" fontId="14" fillId="0" borderId="17" xfId="42" applyFont="1" applyBorder="1" applyAlignment="1">
      <alignment horizontal="center"/>
    </xf>
    <xf numFmtId="4" fontId="14" fillId="0" borderId="15" xfId="0" applyNumberFormat="1" applyFont="1" applyBorder="1" applyAlignment="1">
      <alignment/>
    </xf>
    <xf numFmtId="16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1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center"/>
    </xf>
    <xf numFmtId="43" fontId="17" fillId="0" borderId="11" xfId="42" applyFont="1" applyFill="1" applyBorder="1" applyAlignment="1">
      <alignment/>
    </xf>
    <xf numFmtId="4" fontId="14" fillId="2" borderId="11" xfId="42" applyNumberFormat="1" applyFont="1" applyFill="1" applyBorder="1" applyAlignment="1">
      <alignment/>
    </xf>
    <xf numFmtId="16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43" fontId="9" fillId="0" borderId="17" xfId="42" applyNumberFormat="1" applyFont="1" applyFill="1" applyBorder="1" applyAlignment="1">
      <alignment/>
    </xf>
    <xf numFmtId="43" fontId="9" fillId="0" borderId="17" xfId="42" applyNumberFormat="1" applyFont="1" applyFill="1" applyBorder="1" applyAlignment="1">
      <alignment/>
    </xf>
    <xf numFmtId="43" fontId="9" fillId="0" borderId="18" xfId="42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43" fontId="11" fillId="0" borderId="17" xfId="42" applyFont="1" applyBorder="1" applyAlignment="1">
      <alignment/>
    </xf>
    <xf numFmtId="43" fontId="9" fillId="0" borderId="17" xfId="42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3" fontId="9" fillId="0" borderId="17" xfId="42" applyFont="1" applyBorder="1" applyAlignment="1">
      <alignment/>
    </xf>
    <xf numFmtId="43" fontId="9" fillId="34" borderId="19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-18%206%20months%20to%20Sep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dmin"/>
      <sheetName val="Enviro"/>
      <sheetName val="Bank Rec"/>
      <sheetName val="Income"/>
      <sheetName val="Expenditure"/>
      <sheetName val="AdminWorkings"/>
      <sheetName val="Deposit Ac"/>
      <sheetName val="INT TFRS"/>
      <sheetName val="Breakdown of Bal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60" zoomScaleNormal="60" zoomScalePageLayoutView="0" workbookViewId="0" topLeftCell="A1">
      <selection activeCell="V22" sqref="V22"/>
    </sheetView>
  </sheetViews>
  <sheetFormatPr defaultColWidth="9.140625" defaultRowHeight="12.75"/>
  <cols>
    <col min="1" max="1" width="50.57421875" style="3" customWidth="1"/>
    <col min="2" max="3" width="17.28125" style="3" customWidth="1"/>
    <col min="4" max="4" width="16.140625" style="3" bestFit="1" customWidth="1"/>
    <col min="5" max="5" width="6.7109375" style="3" customWidth="1"/>
    <col min="6" max="6" width="14.8515625" style="3" customWidth="1"/>
    <col min="7" max="8" width="5.7109375" style="3" customWidth="1"/>
    <col min="9" max="10" width="14.8515625" style="3" customWidth="1"/>
    <col min="11" max="11" width="3.57421875" style="3" customWidth="1"/>
    <col min="12" max="12" width="8.140625" style="3" bestFit="1" customWidth="1"/>
    <col min="13" max="14" width="3.57421875" style="3" customWidth="1"/>
    <col min="15" max="16" width="14.8515625" style="3" customWidth="1"/>
    <col min="17" max="17" width="3.57421875" style="3" customWidth="1"/>
    <col min="18" max="18" width="8.140625" style="3" bestFit="1" customWidth="1"/>
    <col min="19" max="16384" width="9.140625" style="3" customWidth="1"/>
  </cols>
  <sheetData>
    <row r="1" spans="1:18" ht="23.25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2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ht="12.75"/>
    <row r="4" s="19" customFormat="1" ht="18.75">
      <c r="A4" s="7" t="s">
        <v>83</v>
      </c>
    </row>
    <row r="5" s="19" customFormat="1" ht="18.75">
      <c r="A5" s="35"/>
    </row>
    <row r="6" spans="2:18" s="19" customFormat="1" ht="18.75">
      <c r="B6" s="104" t="s">
        <v>2</v>
      </c>
      <c r="C6" s="104"/>
      <c r="D6" s="104"/>
      <c r="E6" s="104"/>
      <c r="F6" s="104"/>
      <c r="G6" s="37"/>
      <c r="I6" s="104" t="s">
        <v>3</v>
      </c>
      <c r="J6" s="104"/>
      <c r="K6" s="104"/>
      <c r="L6" s="104"/>
      <c r="M6" s="38"/>
      <c r="O6" s="104" t="s">
        <v>65</v>
      </c>
      <c r="P6" s="104"/>
      <c r="Q6" s="104"/>
      <c r="R6" s="104"/>
    </row>
    <row r="7" spans="2:13" s="19" customFormat="1" ht="18.75">
      <c r="B7" s="39"/>
      <c r="C7" s="39"/>
      <c r="D7" s="39"/>
      <c r="E7" s="39"/>
      <c r="F7" s="40"/>
      <c r="G7" s="37"/>
      <c r="M7" s="38"/>
    </row>
    <row r="8" spans="1:18" s="19" customFormat="1" ht="18.75">
      <c r="A8" s="41" t="s">
        <v>4</v>
      </c>
      <c r="B8" s="36" t="s">
        <v>5</v>
      </c>
      <c r="C8" s="36"/>
      <c r="D8" s="36" t="s">
        <v>6</v>
      </c>
      <c r="E8" s="35"/>
      <c r="F8" s="42" t="s">
        <v>7</v>
      </c>
      <c r="G8" s="43"/>
      <c r="I8" s="36" t="s">
        <v>5</v>
      </c>
      <c r="J8" s="36" t="s">
        <v>6</v>
      </c>
      <c r="K8" s="35"/>
      <c r="L8" s="42" t="s">
        <v>7</v>
      </c>
      <c r="M8" s="38"/>
      <c r="O8" s="36" t="s">
        <v>5</v>
      </c>
      <c r="P8" s="36" t="s">
        <v>6</v>
      </c>
      <c r="Q8" s="35"/>
      <c r="R8" s="42" t="s">
        <v>7</v>
      </c>
    </row>
    <row r="9" spans="1:18" s="19" customFormat="1" ht="18.75">
      <c r="A9" s="19" t="s">
        <v>8</v>
      </c>
      <c r="D9" s="44">
        <v>52836.15</v>
      </c>
      <c r="E9" s="45"/>
      <c r="F9" s="46"/>
      <c r="G9" s="47"/>
      <c r="I9" s="45"/>
      <c r="J9" s="44">
        <v>10934.79</v>
      </c>
      <c r="K9" s="45"/>
      <c r="L9" s="45"/>
      <c r="M9" s="38"/>
      <c r="O9" s="45"/>
      <c r="P9" s="44">
        <v>44058.72</v>
      </c>
      <c r="Q9" s="45"/>
      <c r="R9" s="45"/>
    </row>
    <row r="10" spans="4:18" s="19" customFormat="1" ht="18.75">
      <c r="D10" s="44"/>
      <c r="E10" s="45"/>
      <c r="F10" s="46"/>
      <c r="G10" s="47"/>
      <c r="I10" s="45"/>
      <c r="J10" s="44"/>
      <c r="K10" s="45"/>
      <c r="L10" s="45"/>
      <c r="M10" s="38"/>
      <c r="O10" s="45"/>
      <c r="P10" s="44"/>
      <c r="Q10" s="45"/>
      <c r="R10" s="45"/>
    </row>
    <row r="11" spans="1:18" s="19" customFormat="1" ht="18.75">
      <c r="A11" s="19" t="s">
        <v>9</v>
      </c>
      <c r="B11" s="58"/>
      <c r="C11" s="58"/>
      <c r="D11" s="58">
        <f>Income!C9</f>
        <v>25.27</v>
      </c>
      <c r="E11" s="58"/>
      <c r="F11" s="59"/>
      <c r="G11" s="47"/>
      <c r="I11" s="58"/>
      <c r="J11" s="58">
        <f>'Deposit Ac''s'!C10</f>
        <v>2.32</v>
      </c>
      <c r="K11" s="58"/>
      <c r="L11" s="58"/>
      <c r="M11" s="38"/>
      <c r="O11" s="58"/>
      <c r="P11" s="58"/>
      <c r="Q11" s="58"/>
      <c r="R11" s="58"/>
    </row>
    <row r="12" spans="1:18" s="19" customFormat="1" ht="18.75">
      <c r="A12" s="19" t="s">
        <v>74</v>
      </c>
      <c r="B12" s="58"/>
      <c r="C12" s="58"/>
      <c r="D12" s="58"/>
      <c r="E12" s="58"/>
      <c r="F12" s="59"/>
      <c r="G12" s="47"/>
      <c r="I12" s="58"/>
      <c r="J12" s="58"/>
      <c r="K12" s="58"/>
      <c r="L12" s="58"/>
      <c r="M12" s="38"/>
      <c r="O12" s="58"/>
      <c r="P12" s="58"/>
      <c r="Q12" s="58"/>
      <c r="R12" s="58"/>
    </row>
    <row r="13" spans="1:18" s="19" customFormat="1" ht="18.75">
      <c r="A13" s="19" t="s">
        <v>10</v>
      </c>
      <c r="B13" s="58">
        <f>Expenditure!E20</f>
        <v>5108.47</v>
      </c>
      <c r="C13" s="58"/>
      <c r="D13" s="58"/>
      <c r="E13" s="58"/>
      <c r="F13" s="59"/>
      <c r="G13" s="47"/>
      <c r="I13" s="58">
        <f>+'Deposit Ac''s'!D10+'Deposit Ac''s'!E10+'Deposit Ac''s'!F10</f>
        <v>0</v>
      </c>
      <c r="J13" s="58"/>
      <c r="K13" s="58"/>
      <c r="L13" s="58"/>
      <c r="M13" s="49"/>
      <c r="O13" s="58"/>
      <c r="P13" s="58"/>
      <c r="Q13" s="58"/>
      <c r="R13" s="58"/>
    </row>
    <row r="14" spans="2:18" s="19" customFormat="1" ht="18.75">
      <c r="B14" s="60">
        <f>SUM(B9:B13)</f>
        <v>5108.47</v>
      </c>
      <c r="C14" s="61"/>
      <c r="D14" s="60">
        <f>D9+D11-B13+D12</f>
        <v>47752.95</v>
      </c>
      <c r="E14" s="58"/>
      <c r="F14" s="59"/>
      <c r="G14" s="47"/>
      <c r="I14" s="60">
        <f>SUM(I3:I13)</f>
        <v>0</v>
      </c>
      <c r="J14" s="60">
        <f>SUM(J9+J11-J13)</f>
        <v>10937.11</v>
      </c>
      <c r="K14" s="58"/>
      <c r="L14" s="58"/>
      <c r="M14" s="38"/>
      <c r="O14" s="60">
        <f>SUM(O3:O13)</f>
        <v>0</v>
      </c>
      <c r="P14" s="60">
        <f>SUM(P3:P13)</f>
        <v>44058.72</v>
      </c>
      <c r="Q14" s="58"/>
      <c r="R14" s="58"/>
    </row>
    <row r="15" spans="1:18" s="19" customFormat="1" ht="18.75">
      <c r="A15" s="35" t="s">
        <v>11</v>
      </c>
      <c r="B15" s="62"/>
      <c r="C15" s="62"/>
      <c r="D15" s="63">
        <f>D14</f>
        <v>47752.95</v>
      </c>
      <c r="E15" s="58"/>
      <c r="F15" s="60">
        <f>SUM(F11:F14)</f>
        <v>0</v>
      </c>
      <c r="G15" s="47"/>
      <c r="I15" s="58"/>
      <c r="J15" s="63">
        <f>J14-I14</f>
        <v>10937.11</v>
      </c>
      <c r="K15" s="58"/>
      <c r="L15" s="64">
        <f>SUM(L11:L14)</f>
        <v>0</v>
      </c>
      <c r="M15" s="38"/>
      <c r="O15" s="58"/>
      <c r="P15" s="63">
        <f>+P14-O14</f>
        <v>44058.72</v>
      </c>
      <c r="Q15" s="58"/>
      <c r="R15" s="64">
        <f>SUM(R11:R14)</f>
        <v>0</v>
      </c>
    </row>
    <row r="16" spans="2:18" s="19" customFormat="1" ht="18.75">
      <c r="B16" s="45"/>
      <c r="C16" s="45"/>
      <c r="D16" s="48"/>
      <c r="E16" s="45"/>
      <c r="F16" s="46"/>
      <c r="G16" s="47"/>
      <c r="I16" s="45"/>
      <c r="J16" s="45"/>
      <c r="K16" s="45"/>
      <c r="L16" s="45"/>
      <c r="M16" s="38"/>
      <c r="O16" s="45"/>
      <c r="P16" s="45"/>
      <c r="Q16" s="45"/>
      <c r="R16" s="45"/>
    </row>
    <row r="17" spans="2:18" s="19" customFormat="1" ht="18.75">
      <c r="B17" s="45"/>
      <c r="C17" s="45"/>
      <c r="D17" s="45"/>
      <c r="E17" s="45"/>
      <c r="F17" s="46"/>
      <c r="G17" s="47"/>
      <c r="I17" s="45"/>
      <c r="J17" s="45"/>
      <c r="K17" s="45"/>
      <c r="L17" s="45"/>
      <c r="M17" s="38"/>
      <c r="O17" s="45"/>
      <c r="P17" s="45"/>
      <c r="Q17" s="45"/>
      <c r="R17" s="45"/>
    </row>
    <row r="18" spans="1:22" s="19" customFormat="1" ht="18.75">
      <c r="A18" s="41" t="s">
        <v>12</v>
      </c>
      <c r="B18" s="36" t="s">
        <v>5</v>
      </c>
      <c r="C18" s="36"/>
      <c r="D18" s="36" t="s">
        <v>6</v>
      </c>
      <c r="E18" s="45"/>
      <c r="F18" s="46"/>
      <c r="G18" s="47"/>
      <c r="I18" s="36" t="s">
        <v>5</v>
      </c>
      <c r="J18" s="36" t="s">
        <v>6</v>
      </c>
      <c r="K18" s="45"/>
      <c r="L18" s="45"/>
      <c r="M18" s="38"/>
      <c r="O18" s="36" t="s">
        <v>5</v>
      </c>
      <c r="P18" s="36" t="s">
        <v>6</v>
      </c>
      <c r="Q18" s="45"/>
      <c r="R18" s="45"/>
      <c r="U18" s="45"/>
      <c r="V18" s="45"/>
    </row>
    <row r="19" spans="1:18" s="19" customFormat="1" ht="18.75">
      <c r="A19" s="19" t="s">
        <v>102</v>
      </c>
      <c r="B19" s="45"/>
      <c r="C19" s="45"/>
      <c r="D19" s="45">
        <v>50714.52</v>
      </c>
      <c r="E19" s="45"/>
      <c r="F19" s="46"/>
      <c r="G19" s="47"/>
      <c r="I19" s="45"/>
      <c r="J19" s="45">
        <v>10937.11</v>
      </c>
      <c r="K19" s="45"/>
      <c r="L19" s="45"/>
      <c r="M19" s="38"/>
      <c r="O19" s="45"/>
      <c r="P19" s="45">
        <v>44058.72</v>
      </c>
      <c r="Q19" s="45"/>
      <c r="R19" s="45"/>
    </row>
    <row r="20" spans="1:18" s="19" customFormat="1" ht="18.75">
      <c r="A20" s="19" t="s">
        <v>13</v>
      </c>
      <c r="B20" s="99">
        <f>D50</f>
        <v>2961.57</v>
      </c>
      <c r="C20" s="99"/>
      <c r="D20" s="58"/>
      <c r="E20" s="45"/>
      <c r="F20" s="46"/>
      <c r="G20" s="47"/>
      <c r="I20" s="58">
        <f>E68</f>
        <v>0</v>
      </c>
      <c r="J20" s="58"/>
      <c r="K20" s="45"/>
      <c r="L20" s="45"/>
      <c r="M20" s="38"/>
      <c r="O20" s="58">
        <f>K71</f>
        <v>0</v>
      </c>
      <c r="P20" s="58"/>
      <c r="Q20" s="45"/>
      <c r="R20" s="45"/>
    </row>
    <row r="21" spans="2:18" s="19" customFormat="1" ht="18.75">
      <c r="B21" s="139">
        <f>SUM(B19:B20)</f>
        <v>2961.57</v>
      </c>
      <c r="C21" s="61"/>
      <c r="D21" s="61">
        <f>SUM(D19:D20)</f>
        <v>50714.52</v>
      </c>
      <c r="E21" s="45"/>
      <c r="F21" s="46"/>
      <c r="G21" s="47"/>
      <c r="I21" s="60">
        <f>SUM(I19:I20)</f>
        <v>0</v>
      </c>
      <c r="J21" s="60">
        <f>SUM(J19:J20)</f>
        <v>10937.11</v>
      </c>
      <c r="K21" s="45"/>
      <c r="L21" s="45"/>
      <c r="M21" s="38"/>
      <c r="O21" s="60">
        <f>SUM(O19:O20)</f>
        <v>0</v>
      </c>
      <c r="P21" s="60">
        <f>SUM(P19:P20)</f>
        <v>44058.72</v>
      </c>
      <c r="Q21" s="45"/>
      <c r="R21" s="45"/>
    </row>
    <row r="22" spans="1:18" s="19" customFormat="1" ht="19.5" thickBot="1">
      <c r="A22" s="35" t="s">
        <v>11</v>
      </c>
      <c r="B22" s="62"/>
      <c r="C22" s="62"/>
      <c r="D22" s="65">
        <f>+D21-B21</f>
        <v>47752.95</v>
      </c>
      <c r="E22" s="45"/>
      <c r="F22" s="46"/>
      <c r="G22" s="47"/>
      <c r="I22" s="58"/>
      <c r="J22" s="65">
        <f>J21-I21</f>
        <v>10937.11</v>
      </c>
      <c r="K22" s="45"/>
      <c r="L22" s="45"/>
      <c r="M22" s="38"/>
      <c r="O22" s="58"/>
      <c r="P22" s="65">
        <f>P21-O21</f>
        <v>44058.72</v>
      </c>
      <c r="Q22" s="45"/>
      <c r="R22" s="45"/>
    </row>
    <row r="23" spans="2:10" s="19" customFormat="1" ht="18.75">
      <c r="B23" s="66"/>
      <c r="C23" s="66"/>
      <c r="D23" s="67">
        <f>+D15-D22</f>
        <v>0</v>
      </c>
      <c r="I23" s="58"/>
      <c r="J23" s="67">
        <f>+J15-J22</f>
        <v>0</v>
      </c>
    </row>
    <row r="24" spans="1:18" s="19" customFormat="1" ht="18.75">
      <c r="A24" s="52"/>
      <c r="B24" s="53"/>
      <c r="C24" s="53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="19" customFormat="1" ht="18.75">
      <c r="A25" s="44"/>
    </row>
    <row r="26" s="19" customFormat="1" ht="18.75">
      <c r="A26" s="44"/>
    </row>
    <row r="27" spans="1:4" s="19" customFormat="1" ht="18.75">
      <c r="A27" s="41" t="s">
        <v>84</v>
      </c>
      <c r="B27" s="35"/>
      <c r="C27" s="35"/>
      <c r="D27" s="35"/>
    </row>
    <row r="28" spans="1:18" s="19" customFormat="1" ht="18.75">
      <c r="A28" s="35"/>
      <c r="B28" s="36" t="s">
        <v>5</v>
      </c>
      <c r="C28" s="36"/>
      <c r="D28" s="36" t="s">
        <v>6</v>
      </c>
      <c r="I28" s="23" t="s">
        <v>14</v>
      </c>
      <c r="P28" s="3"/>
      <c r="Q28" s="3"/>
      <c r="R28" s="3"/>
    </row>
    <row r="29" spans="1:18" s="19" customFormat="1" ht="18.75">
      <c r="A29" s="35" t="s">
        <v>15</v>
      </c>
      <c r="B29" s="44" t="s">
        <v>75</v>
      </c>
      <c r="C29" s="44"/>
      <c r="D29" s="68">
        <f>D22</f>
        <v>47752.95</v>
      </c>
      <c r="I29" s="24"/>
      <c r="P29" s="3"/>
      <c r="Q29" s="3"/>
      <c r="R29" s="3"/>
    </row>
    <row r="30" spans="1:18" s="19" customFormat="1" ht="18.75">
      <c r="A30" s="35" t="s">
        <v>17</v>
      </c>
      <c r="B30" s="35"/>
      <c r="C30" s="35"/>
      <c r="D30" s="69">
        <f>J22</f>
        <v>10937.11</v>
      </c>
      <c r="E30" s="55"/>
      <c r="H30" s="25">
        <v>1</v>
      </c>
      <c r="I30" s="19" t="s">
        <v>104</v>
      </c>
      <c r="Q30" s="3"/>
      <c r="R30" s="3"/>
    </row>
    <row r="31" spans="1:18" s="19" customFormat="1" ht="18.75">
      <c r="A31" s="35" t="s">
        <v>66</v>
      </c>
      <c r="B31" s="35"/>
      <c r="C31" s="35"/>
      <c r="D31" s="69">
        <f>P22</f>
        <v>44058.72</v>
      </c>
      <c r="E31" s="55"/>
      <c r="G31" s="45"/>
      <c r="I31" s="24"/>
      <c r="P31" s="3"/>
      <c r="Q31" s="3"/>
      <c r="R31" s="3"/>
    </row>
    <row r="32" spans="1:18" s="19" customFormat="1" ht="18.75">
      <c r="A32" s="35" t="s">
        <v>19</v>
      </c>
      <c r="B32" s="35"/>
      <c r="C32" s="35"/>
      <c r="D32" s="69">
        <v>2000</v>
      </c>
      <c r="E32" s="55"/>
      <c r="P32" s="3"/>
      <c r="Q32" s="3"/>
      <c r="R32" s="3"/>
    </row>
    <row r="33" spans="1:18" s="19" customFormat="1" ht="18.75">
      <c r="A33" s="35"/>
      <c r="B33" s="50">
        <f>SUM(B29:B32)</f>
        <v>0</v>
      </c>
      <c r="C33" s="50"/>
      <c r="D33" s="63">
        <f>SUM(D29:D32)</f>
        <v>104748.78</v>
      </c>
      <c r="F33" s="56"/>
      <c r="G33" s="56"/>
      <c r="I33" s="19" t="s">
        <v>20</v>
      </c>
      <c r="P33" s="3"/>
      <c r="Q33" s="3"/>
      <c r="R33" s="3"/>
    </row>
    <row r="34" spans="1:22" s="19" customFormat="1" ht="19.5" thickBot="1">
      <c r="A34" s="35"/>
      <c r="B34" s="35"/>
      <c r="C34" s="35"/>
      <c r="D34" s="70">
        <f>D33-B33</f>
        <v>104748.78</v>
      </c>
      <c r="F34" s="55"/>
      <c r="G34" s="55"/>
      <c r="I34" s="24"/>
      <c r="P34" s="3"/>
      <c r="Q34" s="3"/>
      <c r="R34" s="3"/>
      <c r="V34" s="54"/>
    </row>
    <row r="35" spans="6:18" s="19" customFormat="1" ht="19.5" thickTop="1">
      <c r="F35" s="55"/>
      <c r="G35" s="55"/>
      <c r="H35" s="25">
        <v>2</v>
      </c>
      <c r="I35" s="19" t="s">
        <v>105</v>
      </c>
      <c r="P35" s="3"/>
      <c r="Q35" s="3"/>
      <c r="R35" s="3"/>
    </row>
    <row r="36" spans="1:18" s="19" customFormat="1" ht="18.75">
      <c r="A36" s="35" t="s">
        <v>103</v>
      </c>
      <c r="D36" s="44">
        <v>109829.66</v>
      </c>
      <c r="F36" s="55"/>
      <c r="G36" s="55"/>
      <c r="P36" s="3"/>
      <c r="Q36" s="3"/>
      <c r="R36" s="3"/>
    </row>
    <row r="37" spans="1:18" s="19" customFormat="1" ht="18.75">
      <c r="A37" s="35" t="s">
        <v>16</v>
      </c>
      <c r="D37" s="54">
        <f>D11+J11+P11</f>
        <v>27.59</v>
      </c>
      <c r="F37" s="55"/>
      <c r="G37" s="55"/>
      <c r="P37" s="3"/>
      <c r="Q37" s="3"/>
      <c r="R37" s="3"/>
    </row>
    <row r="38" spans="1:18" s="8" customFormat="1" ht="18.75">
      <c r="A38" s="35" t="s">
        <v>18</v>
      </c>
      <c r="B38" s="19"/>
      <c r="C38" s="19"/>
      <c r="D38" s="79">
        <f>Expenditure!E20</f>
        <v>5108.47</v>
      </c>
      <c r="H38" s="19"/>
      <c r="I38" s="19" t="s">
        <v>20</v>
      </c>
      <c r="J38" s="19"/>
      <c r="K38" s="19"/>
      <c r="P38" s="3"/>
      <c r="Q38" s="3"/>
      <c r="R38" s="3"/>
    </row>
    <row r="39" spans="1:5" ht="19.5" thickBot="1">
      <c r="A39" s="35" t="s">
        <v>78</v>
      </c>
      <c r="B39" s="19"/>
      <c r="C39" s="19"/>
      <c r="D39" s="70">
        <f>D36+D37-D38</f>
        <v>104748.78</v>
      </c>
      <c r="E39" s="21"/>
    </row>
    <row r="40" spans="1:4" ht="19.5" thickTop="1">
      <c r="A40" s="19"/>
      <c r="B40" s="19"/>
      <c r="C40" s="19"/>
      <c r="D40" s="51">
        <f>D39-D34</f>
        <v>0</v>
      </c>
    </row>
    <row r="41" spans="1:10" ht="15.75">
      <c r="A41" s="73" t="s">
        <v>80</v>
      </c>
      <c r="B41" s="8"/>
      <c r="C41" s="8"/>
      <c r="D41" s="72"/>
      <c r="E41" s="8"/>
      <c r="F41" s="8"/>
      <c r="G41" s="8"/>
      <c r="H41" s="8"/>
      <c r="I41" s="8"/>
      <c r="J41" s="8"/>
    </row>
    <row r="42" spans="1:5" ht="15.75">
      <c r="A42" s="74"/>
      <c r="B42" s="75"/>
      <c r="C42" s="75"/>
      <c r="D42" s="8"/>
      <c r="E42" s="76"/>
    </row>
    <row r="43" spans="1:10" ht="18.75">
      <c r="A43" s="131">
        <v>42983</v>
      </c>
      <c r="B43" s="132">
        <v>1537</v>
      </c>
      <c r="C43" s="19" t="s">
        <v>87</v>
      </c>
      <c r="D43" s="96">
        <v>8.21</v>
      </c>
      <c r="F43" s="8"/>
      <c r="G43" s="8"/>
      <c r="H43" s="8"/>
      <c r="I43" s="8"/>
      <c r="J43" s="77"/>
    </row>
    <row r="44" spans="1:10" ht="18.75">
      <c r="A44" s="133">
        <v>42984</v>
      </c>
      <c r="B44" s="25">
        <v>1539</v>
      </c>
      <c r="C44" s="134" t="s">
        <v>90</v>
      </c>
      <c r="D44" s="135">
        <v>35</v>
      </c>
      <c r="E44" s="76"/>
      <c r="F44" s="8"/>
      <c r="G44" s="8"/>
      <c r="H44" s="8"/>
      <c r="I44" s="8"/>
      <c r="J44" s="77"/>
    </row>
    <row r="45" spans="1:10" ht="18.75">
      <c r="A45" s="133">
        <v>43004</v>
      </c>
      <c r="B45" s="25">
        <v>1541</v>
      </c>
      <c r="C45" s="134" t="s">
        <v>87</v>
      </c>
      <c r="D45" s="136">
        <v>115.57</v>
      </c>
      <c r="F45" s="8"/>
      <c r="G45" s="8"/>
      <c r="H45" s="8"/>
      <c r="I45" s="8"/>
      <c r="J45" s="77"/>
    </row>
    <row r="46" spans="1:10" ht="18.75">
      <c r="A46" s="133">
        <v>43004</v>
      </c>
      <c r="B46" s="132">
        <v>1542</v>
      </c>
      <c r="C46" s="134" t="s">
        <v>87</v>
      </c>
      <c r="D46" s="136">
        <v>924.64</v>
      </c>
      <c r="E46" s="80"/>
      <c r="J46" s="77"/>
    </row>
    <row r="47" spans="1:10" ht="18.75">
      <c r="A47" s="133">
        <v>43005</v>
      </c>
      <c r="B47" s="132" t="s">
        <v>99</v>
      </c>
      <c r="C47" s="134" t="s">
        <v>100</v>
      </c>
      <c r="D47" s="135">
        <v>1873.9</v>
      </c>
      <c r="E47" s="80"/>
      <c r="J47" s="77"/>
    </row>
    <row r="48" spans="1:10" ht="18.75">
      <c r="A48" s="133">
        <v>43006</v>
      </c>
      <c r="B48" s="132">
        <v>1545</v>
      </c>
      <c r="C48" s="134" t="s">
        <v>87</v>
      </c>
      <c r="D48" s="135">
        <v>4.25</v>
      </c>
      <c r="E48" s="80"/>
      <c r="J48" s="77"/>
    </row>
    <row r="49" spans="1:10" ht="18.75">
      <c r="A49" s="87"/>
      <c r="B49" s="137"/>
      <c r="C49" s="89"/>
      <c r="D49" s="19"/>
      <c r="E49" s="80"/>
      <c r="J49" s="77"/>
    </row>
    <row r="50" spans="1:10" ht="18.75">
      <c r="A50" s="84"/>
      <c r="B50" s="19"/>
      <c r="C50" s="19"/>
      <c r="D50" s="138">
        <f>SUM(D43:D48)</f>
        <v>2961.57</v>
      </c>
      <c r="E50" s="80"/>
      <c r="J50" s="77"/>
    </row>
    <row r="51" spans="5:10" ht="15.75">
      <c r="E51" s="80"/>
      <c r="J51" s="77"/>
    </row>
  </sheetData>
  <sheetProtection/>
  <mergeCells count="5">
    <mergeCell ref="A1:R1"/>
    <mergeCell ref="A2:R2"/>
    <mergeCell ref="B6:F6"/>
    <mergeCell ref="I6:L6"/>
    <mergeCell ref="O6:R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3"/>
  <ignoredErrors>
    <ignoredError sqref="B4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0" zoomScaleNormal="70" zoomScalePageLayoutView="0" workbookViewId="0" topLeftCell="A1">
      <selection activeCell="B28" sqref="B28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05" t="s">
        <v>53</v>
      </c>
      <c r="B3" s="105"/>
      <c r="C3" s="105"/>
      <c r="D3" s="105"/>
      <c r="E3" s="105"/>
      <c r="F3" s="105"/>
      <c r="G3" s="105"/>
      <c r="H3" s="105"/>
      <c r="I3" s="105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September 2017</v>
      </c>
      <c r="B4" s="100"/>
      <c r="C4" s="27"/>
      <c r="D4" s="27"/>
      <c r="E4" s="27"/>
      <c r="F4" s="27"/>
      <c r="G4" s="27"/>
      <c r="H4" s="27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s="8" customFormat="1" ht="18">
      <c r="A6" s="28" t="s">
        <v>21</v>
      </c>
      <c r="B6" s="29" t="s">
        <v>22</v>
      </c>
      <c r="C6" s="9" t="s">
        <v>23</v>
      </c>
      <c r="D6" s="9" t="s">
        <v>7</v>
      </c>
      <c r="E6" s="9" t="s">
        <v>24</v>
      </c>
      <c r="F6" s="30" t="s">
        <v>25</v>
      </c>
      <c r="G6" s="30" t="s">
        <v>26</v>
      </c>
      <c r="H6" s="30" t="s">
        <v>27</v>
      </c>
      <c r="I6" s="30" t="s">
        <v>28</v>
      </c>
    </row>
    <row r="7" spans="1:9" s="8" customFormat="1" ht="15.75">
      <c r="A7" s="140">
        <v>42983</v>
      </c>
      <c r="B7" s="141" t="s">
        <v>101</v>
      </c>
      <c r="C7" s="142">
        <v>24</v>
      </c>
      <c r="D7" s="142"/>
      <c r="E7" s="142"/>
      <c r="F7" s="142"/>
      <c r="G7" s="142">
        <v>24</v>
      </c>
      <c r="H7" s="142"/>
      <c r="I7" s="143"/>
    </row>
    <row r="8" spans="1:9" s="8" customFormat="1" ht="15.75">
      <c r="A8" s="140">
        <v>42983</v>
      </c>
      <c r="B8" s="141" t="s">
        <v>82</v>
      </c>
      <c r="C8" s="142">
        <v>1.27</v>
      </c>
      <c r="D8" s="142"/>
      <c r="E8" s="142"/>
      <c r="F8" s="142">
        <v>1.27</v>
      </c>
      <c r="G8" s="142"/>
      <c r="H8" s="142"/>
      <c r="I8" s="143"/>
    </row>
    <row r="9" spans="1:10" s="8" customFormat="1" ht="16.5" thickBot="1">
      <c r="A9" s="31"/>
      <c r="B9" s="31"/>
      <c r="C9" s="144">
        <f>SUM(C7:C8)</f>
        <v>25.27</v>
      </c>
      <c r="D9" s="144">
        <f>SUM(D7:D8)</f>
        <v>0</v>
      </c>
      <c r="E9" s="144">
        <f>SUM(E7:E8)</f>
        <v>0</v>
      </c>
      <c r="F9" s="144">
        <f>SUM(F7:F8)</f>
        <v>1.27</v>
      </c>
      <c r="G9" s="144">
        <f>SUM(G7:G8)</f>
        <v>24</v>
      </c>
      <c r="H9" s="144">
        <f>SUM(H7:H8)</f>
        <v>0</v>
      </c>
      <c r="I9" s="144">
        <f>SUM(I7:I8)</f>
        <v>0</v>
      </c>
      <c r="J9" s="14"/>
    </row>
    <row r="10" spans="1:12" s="8" customFormat="1" ht="15.75">
      <c r="A10" s="31"/>
      <c r="B10" s="31"/>
      <c r="C10" s="12"/>
      <c r="D10" s="12"/>
      <c r="E10" s="12"/>
      <c r="F10" s="12"/>
      <c r="G10" s="12"/>
      <c r="H10" s="12"/>
      <c r="I10" s="12"/>
      <c r="J10" s="12"/>
      <c r="K10" s="31"/>
      <c r="L10" s="31"/>
    </row>
    <row r="11" spans="1:12" ht="15.75">
      <c r="A11" s="31"/>
      <c r="B11" s="31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32" t="s">
        <v>14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6" ht="12.75">
      <c r="B13" s="26"/>
      <c r="D13" s="22"/>
      <c r="E13" s="22"/>
      <c r="F13" s="22"/>
    </row>
    <row r="14" spans="1:6" ht="18.75">
      <c r="A14" s="34">
        <v>1</v>
      </c>
      <c r="B14" s="19" t="s">
        <v>104</v>
      </c>
      <c r="D14" s="22"/>
      <c r="E14" s="34">
        <v>2</v>
      </c>
      <c r="F14" s="19" t="s">
        <v>105</v>
      </c>
    </row>
    <row r="15" spans="1:6" ht="12.75">
      <c r="A15" s="34"/>
      <c r="B15" s="6"/>
      <c r="D15" s="22"/>
      <c r="E15" s="34"/>
      <c r="F15" s="6"/>
    </row>
    <row r="16" spans="2:4" ht="12.75">
      <c r="B16" s="26"/>
      <c r="D16" s="22"/>
    </row>
    <row r="17" spans="2:6" ht="18.75">
      <c r="B17" s="19" t="s">
        <v>20</v>
      </c>
      <c r="D17" s="22"/>
      <c r="F17" s="19" t="s">
        <v>20</v>
      </c>
    </row>
    <row r="33" ht="12.75">
      <c r="C33" s="21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60" zoomScaleNormal="60" zoomScalePageLayoutView="0" workbookViewId="0" topLeftCell="A16">
      <selection activeCell="I41" sqref="I41"/>
    </sheetView>
  </sheetViews>
  <sheetFormatPr defaultColWidth="9.140625" defaultRowHeight="12.75"/>
  <cols>
    <col min="1" max="1" width="13.421875" style="84" customWidth="1"/>
    <col min="2" max="2" width="9.8515625" style="19" customWidth="1"/>
    <col min="3" max="3" width="45.00390625" style="19" customWidth="1"/>
    <col min="4" max="4" width="51.00390625" style="19" customWidth="1"/>
    <col min="5" max="5" width="13.00390625" style="19" bestFit="1" customWidth="1"/>
    <col min="6" max="6" width="23.140625" style="19" customWidth="1"/>
    <col min="7" max="7" width="9.8515625" style="19" hidden="1" customWidth="1"/>
    <col min="8" max="8" width="13.00390625" style="19" bestFit="1" customWidth="1"/>
    <col min="9" max="9" width="12.28125" style="19" bestFit="1" customWidth="1"/>
    <col min="10" max="10" width="7.00390625" style="19" bestFit="1" customWidth="1"/>
    <col min="11" max="11" width="17.57421875" style="19" bestFit="1" customWidth="1"/>
    <col min="12" max="12" width="17.57421875" style="19" customWidth="1"/>
    <col min="13" max="13" width="11.8515625" style="19" bestFit="1" customWidth="1"/>
    <col min="14" max="14" width="12.140625" style="19" bestFit="1" customWidth="1"/>
    <col min="15" max="15" width="14.140625" style="19" hidden="1" customWidth="1"/>
    <col min="16" max="16" width="16.8515625" style="19" hidden="1" customWidth="1"/>
    <col min="17" max="17" width="11.8515625" style="19" bestFit="1" customWidth="1"/>
    <col min="18" max="18" width="10.8515625" style="19" bestFit="1" customWidth="1"/>
    <col min="19" max="19" width="13.421875" style="19" hidden="1" customWidth="1"/>
    <col min="20" max="20" width="12.00390625" style="19" bestFit="1" customWidth="1"/>
    <col min="21" max="21" width="10.421875" style="19" hidden="1" customWidth="1"/>
    <col min="22" max="22" width="16.8515625" style="19" hidden="1" customWidth="1"/>
    <col min="23" max="23" width="10.8515625" style="19" hidden="1" customWidth="1"/>
    <col min="24" max="24" width="18.421875" style="19" hidden="1" customWidth="1"/>
    <col min="25" max="25" width="14.7109375" style="19" hidden="1" customWidth="1"/>
    <col min="26" max="26" width="6.8515625" style="19" hidden="1" customWidth="1"/>
    <col min="27" max="27" width="14.00390625" style="19" hidden="1" customWidth="1"/>
    <col min="28" max="28" width="24.421875" style="19" hidden="1" customWidth="1"/>
    <col min="29" max="29" width="12.28125" style="19" hidden="1" customWidth="1"/>
    <col min="30" max="30" width="14.57421875" style="19" hidden="1" customWidth="1"/>
    <col min="31" max="31" width="11.421875" style="19" hidden="1" customWidth="1"/>
    <col min="32" max="32" width="9.28125" style="19" hidden="1" customWidth="1"/>
    <col min="33" max="33" width="16.140625" style="19" hidden="1" customWidth="1"/>
    <col min="34" max="34" width="23.00390625" style="19" bestFit="1" customWidth="1"/>
    <col min="35" max="35" width="10.421875" style="19" hidden="1" customWidth="1"/>
    <col min="36" max="36" width="15.421875" style="19" hidden="1" customWidth="1"/>
    <col min="37" max="37" width="17.8515625" style="45" hidden="1" customWidth="1"/>
    <col min="38" max="38" width="9.7109375" style="45" bestFit="1" customWidth="1"/>
    <col min="39" max="39" width="14.00390625" style="45" hidden="1" customWidth="1"/>
    <col min="40" max="40" width="25.57421875" style="19" hidden="1" customWidth="1"/>
    <col min="41" max="41" width="11.8515625" style="19" bestFit="1" customWidth="1"/>
    <col min="42" max="44" width="9.140625" style="19" customWidth="1"/>
    <col min="45" max="16384" width="9.140625" style="19" customWidth="1"/>
  </cols>
  <sheetData>
    <row r="1" spans="1:37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8.7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" ht="18.75">
      <c r="A3" s="7"/>
      <c r="B3" s="82"/>
      <c r="C3" s="82"/>
    </row>
    <row r="4" spans="1:2" ht="18.75">
      <c r="A4" s="7" t="str">
        <f>'Bank Rec'!A4</f>
        <v>Month September 2017</v>
      </c>
      <c r="B4" s="83"/>
    </row>
    <row r="5" spans="5:19" ht="18.75">
      <c r="E5" s="51"/>
      <c r="F5" s="51"/>
      <c r="G5" s="51"/>
      <c r="H5" s="35"/>
      <c r="I5" s="35"/>
      <c r="J5" s="35"/>
      <c r="K5" s="35"/>
      <c r="L5" s="35"/>
      <c r="M5" s="39"/>
      <c r="N5" s="39"/>
      <c r="O5" s="39"/>
      <c r="P5" s="39"/>
      <c r="Q5" s="39"/>
      <c r="R5" s="39"/>
      <c r="S5" s="39"/>
    </row>
    <row r="6" spans="1:40" ht="65.25" customHeight="1">
      <c r="A6" s="81" t="s">
        <v>21</v>
      </c>
      <c r="B6" s="36" t="s">
        <v>22</v>
      </c>
      <c r="C6" s="85" t="s">
        <v>29</v>
      </c>
      <c r="D6" s="85" t="s">
        <v>30</v>
      </c>
      <c r="E6" s="36" t="s">
        <v>23</v>
      </c>
      <c r="F6" s="36" t="s">
        <v>7</v>
      </c>
      <c r="G6" s="36" t="s">
        <v>31</v>
      </c>
      <c r="H6" s="36" t="s">
        <v>32</v>
      </c>
      <c r="I6" s="36" t="s">
        <v>33</v>
      </c>
      <c r="J6" s="36" t="s">
        <v>34</v>
      </c>
      <c r="K6" s="36" t="s">
        <v>62</v>
      </c>
      <c r="L6" s="119" t="s">
        <v>98</v>
      </c>
      <c r="M6" s="86" t="s">
        <v>35</v>
      </c>
      <c r="N6" s="86" t="s">
        <v>36</v>
      </c>
      <c r="O6" s="86" t="s">
        <v>37</v>
      </c>
      <c r="P6" s="86" t="s">
        <v>38</v>
      </c>
      <c r="Q6" s="86" t="s">
        <v>39</v>
      </c>
      <c r="R6" s="86" t="s">
        <v>40</v>
      </c>
      <c r="S6" s="86" t="s">
        <v>41</v>
      </c>
      <c r="T6" s="86" t="s">
        <v>42</v>
      </c>
      <c r="U6" s="86" t="s">
        <v>43</v>
      </c>
      <c r="V6" s="86" t="s">
        <v>61</v>
      </c>
      <c r="W6" s="86" t="s">
        <v>44</v>
      </c>
      <c r="X6" s="86" t="s">
        <v>45</v>
      </c>
      <c r="Y6" s="86" t="s">
        <v>46</v>
      </c>
      <c r="Z6" s="86" t="s">
        <v>63</v>
      </c>
      <c r="AA6" s="86" t="s">
        <v>47</v>
      </c>
      <c r="AB6" s="86" t="s">
        <v>60</v>
      </c>
      <c r="AC6" s="86" t="s">
        <v>57</v>
      </c>
      <c r="AD6" s="86" t="s">
        <v>58</v>
      </c>
      <c r="AE6" s="86" t="s">
        <v>59</v>
      </c>
      <c r="AF6" s="86" t="s">
        <v>56</v>
      </c>
      <c r="AG6" s="86" t="s">
        <v>49</v>
      </c>
      <c r="AH6" s="86" t="s">
        <v>55</v>
      </c>
      <c r="AI6" s="86" t="s">
        <v>48</v>
      </c>
      <c r="AJ6" s="86" t="s">
        <v>50</v>
      </c>
      <c r="AK6" s="86" t="s">
        <v>51</v>
      </c>
      <c r="AL6" s="86" t="s">
        <v>28</v>
      </c>
      <c r="AN6" s="101" t="s">
        <v>79</v>
      </c>
    </row>
    <row r="7" spans="1:42" ht="21">
      <c r="A7" s="120">
        <v>42984</v>
      </c>
      <c r="B7" s="108" t="s">
        <v>67</v>
      </c>
      <c r="C7" s="109" t="s">
        <v>68</v>
      </c>
      <c r="D7" s="109" t="s">
        <v>81</v>
      </c>
      <c r="E7" s="115">
        <v>41.6</v>
      </c>
      <c r="F7" s="111">
        <v>6.93</v>
      </c>
      <c r="G7" s="121"/>
      <c r="H7" s="121"/>
      <c r="I7" s="121"/>
      <c r="J7" s="121"/>
      <c r="K7" s="121"/>
      <c r="L7" s="121"/>
      <c r="M7" s="122"/>
      <c r="N7" s="122"/>
      <c r="O7" s="122"/>
      <c r="P7" s="122"/>
      <c r="Q7" s="123">
        <v>34.67</v>
      </c>
      <c r="R7" s="122"/>
      <c r="S7" s="122"/>
      <c r="T7" s="122"/>
      <c r="U7" s="122"/>
      <c r="V7" s="124"/>
      <c r="W7" s="122"/>
      <c r="X7" s="123"/>
      <c r="Y7" s="122"/>
      <c r="Z7" s="122"/>
      <c r="AA7" s="123"/>
      <c r="AB7" s="122"/>
      <c r="AC7" s="122"/>
      <c r="AD7" s="122"/>
      <c r="AE7" s="122"/>
      <c r="AF7" s="122"/>
      <c r="AG7" s="122"/>
      <c r="AH7" s="123"/>
      <c r="AI7" s="123"/>
      <c r="AJ7" s="122"/>
      <c r="AK7" s="123"/>
      <c r="AL7" s="122"/>
      <c r="AM7" s="123"/>
      <c r="AN7" s="125">
        <f>SUM(F7:AL7)-E7</f>
        <v>0</v>
      </c>
      <c r="AO7" s="55"/>
      <c r="AP7" s="55"/>
    </row>
    <row r="8" spans="1:42" ht="18.75">
      <c r="A8" s="120">
        <v>42983</v>
      </c>
      <c r="B8" s="113">
        <v>1536</v>
      </c>
      <c r="C8" s="114" t="s">
        <v>86</v>
      </c>
      <c r="D8" s="114" t="s">
        <v>77</v>
      </c>
      <c r="E8" s="115">
        <v>96</v>
      </c>
      <c r="F8" s="112"/>
      <c r="G8" s="126"/>
      <c r="H8" s="126"/>
      <c r="I8" s="126"/>
      <c r="J8" s="126"/>
      <c r="K8" s="127"/>
      <c r="L8" s="127"/>
      <c r="M8" s="126"/>
      <c r="N8" s="126">
        <v>96</v>
      </c>
      <c r="O8" s="126"/>
      <c r="P8" s="126"/>
      <c r="Q8" s="126"/>
      <c r="R8" s="126"/>
      <c r="S8" s="118"/>
      <c r="T8" s="118"/>
      <c r="U8" s="118"/>
      <c r="V8" s="127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8"/>
      <c r="AN8" s="125">
        <f aca="true" t="shared" si="0" ref="AN8:AN20">SUM(F8:AL8)-E8</f>
        <v>0</v>
      </c>
      <c r="AO8" s="55"/>
      <c r="AP8" s="55"/>
    </row>
    <row r="9" spans="1:42" ht="18.75">
      <c r="A9" s="120">
        <v>42983</v>
      </c>
      <c r="B9" s="113">
        <v>1537</v>
      </c>
      <c r="C9" s="114" t="s">
        <v>87</v>
      </c>
      <c r="D9" s="114" t="s">
        <v>88</v>
      </c>
      <c r="E9" s="115">
        <v>8.21</v>
      </c>
      <c r="F9" s="112">
        <v>1.17</v>
      </c>
      <c r="G9" s="118"/>
      <c r="H9" s="118"/>
      <c r="I9" s="118"/>
      <c r="J9" s="118"/>
      <c r="K9" s="127">
        <f>H9+I9+J9</f>
        <v>0</v>
      </c>
      <c r="L9" s="127"/>
      <c r="M9" s="118"/>
      <c r="N9" s="118"/>
      <c r="O9" s="118"/>
      <c r="P9" s="118"/>
      <c r="Q9" s="126"/>
      <c r="R9" s="126">
        <v>5.82</v>
      </c>
      <c r="S9" s="118"/>
      <c r="T9" s="118">
        <v>1.22</v>
      </c>
      <c r="U9" s="118"/>
      <c r="V9" s="127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5">
        <f t="shared" si="0"/>
        <v>0</v>
      </c>
      <c r="AO9" s="55"/>
      <c r="AP9" s="55"/>
    </row>
    <row r="10" spans="1:42" ht="18.75">
      <c r="A10" s="120">
        <v>42984</v>
      </c>
      <c r="B10" s="113">
        <v>1538</v>
      </c>
      <c r="C10" s="109" t="s">
        <v>76</v>
      </c>
      <c r="D10" s="114" t="s">
        <v>89</v>
      </c>
      <c r="E10" s="115">
        <v>1877.5</v>
      </c>
      <c r="F10" s="112">
        <v>312.92</v>
      </c>
      <c r="G10" s="123"/>
      <c r="H10" s="123"/>
      <c r="I10" s="123"/>
      <c r="J10" s="123"/>
      <c r="K10" s="124"/>
      <c r="L10" s="124"/>
      <c r="M10" s="123"/>
      <c r="N10" s="123"/>
      <c r="O10" s="123"/>
      <c r="P10" s="123"/>
      <c r="Q10" s="129"/>
      <c r="R10" s="129"/>
      <c r="S10" s="123"/>
      <c r="T10" s="123"/>
      <c r="U10" s="123"/>
      <c r="V10" s="124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>
        <v>1564.58</v>
      </c>
      <c r="AI10" s="123"/>
      <c r="AJ10" s="123"/>
      <c r="AK10" s="123"/>
      <c r="AL10" s="123"/>
      <c r="AM10" s="123"/>
      <c r="AN10" s="125">
        <f t="shared" si="0"/>
        <v>0</v>
      </c>
      <c r="AO10" s="55"/>
      <c r="AP10" s="55"/>
    </row>
    <row r="11" spans="1:42" ht="18.75">
      <c r="A11" s="120">
        <v>42984</v>
      </c>
      <c r="B11" s="113">
        <v>1539</v>
      </c>
      <c r="C11" s="114" t="s">
        <v>90</v>
      </c>
      <c r="D11" s="114" t="s">
        <v>91</v>
      </c>
      <c r="E11" s="115">
        <v>35</v>
      </c>
      <c r="F11" s="112"/>
      <c r="G11" s="123"/>
      <c r="H11" s="123"/>
      <c r="I11" s="123"/>
      <c r="J11" s="123"/>
      <c r="K11" s="124"/>
      <c r="L11" s="124">
        <v>35</v>
      </c>
      <c r="M11" s="123"/>
      <c r="N11" s="123"/>
      <c r="O11" s="123"/>
      <c r="P11" s="123"/>
      <c r="Q11" s="129"/>
      <c r="R11" s="129"/>
      <c r="S11" s="123"/>
      <c r="T11" s="123"/>
      <c r="U11" s="123"/>
      <c r="V11" s="124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5">
        <f t="shared" si="0"/>
        <v>0</v>
      </c>
      <c r="AO11" s="55"/>
      <c r="AP11" s="55"/>
    </row>
    <row r="12" spans="1:42" ht="18.75">
      <c r="A12" s="120">
        <v>42985</v>
      </c>
      <c r="B12" s="113" t="s">
        <v>67</v>
      </c>
      <c r="C12" s="116" t="s">
        <v>69</v>
      </c>
      <c r="D12" s="116" t="s">
        <v>70</v>
      </c>
      <c r="E12" s="115">
        <v>8</v>
      </c>
      <c r="F12" s="112"/>
      <c r="G12" s="123"/>
      <c r="H12" s="123"/>
      <c r="I12" s="123"/>
      <c r="J12" s="123"/>
      <c r="K12" s="124"/>
      <c r="L12" s="124"/>
      <c r="M12" s="118">
        <v>8</v>
      </c>
      <c r="N12" s="123"/>
      <c r="O12" s="123"/>
      <c r="P12" s="123"/>
      <c r="Q12" s="129"/>
      <c r="R12" s="129"/>
      <c r="S12" s="123"/>
      <c r="T12" s="123"/>
      <c r="U12" s="123"/>
      <c r="V12" s="124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5">
        <f t="shared" si="0"/>
        <v>0</v>
      </c>
      <c r="AO12" s="55"/>
      <c r="AP12" s="55"/>
    </row>
    <row r="13" spans="1:42" ht="18.75">
      <c r="A13" s="120">
        <v>42985</v>
      </c>
      <c r="B13" s="108" t="s">
        <v>67</v>
      </c>
      <c r="C13" s="116" t="s">
        <v>71</v>
      </c>
      <c r="D13" s="116" t="s">
        <v>73</v>
      </c>
      <c r="E13" s="115">
        <v>5</v>
      </c>
      <c r="F13" s="112">
        <v>0.84</v>
      </c>
      <c r="G13" s="123"/>
      <c r="H13" s="123"/>
      <c r="I13" s="123"/>
      <c r="J13" s="123"/>
      <c r="K13" s="124"/>
      <c r="L13" s="124"/>
      <c r="M13" s="123"/>
      <c r="N13" s="123"/>
      <c r="O13" s="123"/>
      <c r="P13" s="123"/>
      <c r="Q13" s="129">
        <v>4.16</v>
      </c>
      <c r="R13" s="129"/>
      <c r="S13" s="123"/>
      <c r="T13" s="123"/>
      <c r="U13" s="123"/>
      <c r="V13" s="124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5">
        <f t="shared" si="0"/>
        <v>0</v>
      </c>
      <c r="AO13" s="55"/>
      <c r="AP13" s="55"/>
    </row>
    <row r="14" spans="1:42" ht="18.75">
      <c r="A14" s="120">
        <v>42997</v>
      </c>
      <c r="B14" s="113">
        <v>1540</v>
      </c>
      <c r="C14" s="114" t="s">
        <v>90</v>
      </c>
      <c r="D14" s="117" t="s">
        <v>92</v>
      </c>
      <c r="E14" s="115">
        <v>118.8</v>
      </c>
      <c r="F14" s="112">
        <v>19.8</v>
      </c>
      <c r="G14" s="123"/>
      <c r="H14" s="123"/>
      <c r="I14" s="123"/>
      <c r="J14" s="123"/>
      <c r="K14" s="124"/>
      <c r="L14" s="124">
        <v>99</v>
      </c>
      <c r="M14" s="123"/>
      <c r="N14" s="123"/>
      <c r="O14" s="123"/>
      <c r="P14" s="123"/>
      <c r="Q14" s="129"/>
      <c r="R14" s="129"/>
      <c r="S14" s="123"/>
      <c r="T14" s="123"/>
      <c r="U14" s="123"/>
      <c r="V14" s="124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5">
        <f t="shared" si="0"/>
        <v>0</v>
      </c>
      <c r="AO14" s="55"/>
      <c r="AP14" s="55"/>
    </row>
    <row r="15" spans="1:42" ht="18.75">
      <c r="A15" s="120">
        <v>43004</v>
      </c>
      <c r="B15" s="113">
        <v>1541</v>
      </c>
      <c r="C15" s="114" t="s">
        <v>87</v>
      </c>
      <c r="D15" s="114" t="s">
        <v>93</v>
      </c>
      <c r="E15" s="115">
        <v>115.57</v>
      </c>
      <c r="F15" s="112"/>
      <c r="G15" s="123"/>
      <c r="H15" s="123">
        <v>115.57</v>
      </c>
      <c r="I15" s="123"/>
      <c r="J15" s="123"/>
      <c r="K15" s="124"/>
      <c r="L15" s="124"/>
      <c r="M15" s="123"/>
      <c r="N15" s="123"/>
      <c r="O15" s="123"/>
      <c r="P15" s="123"/>
      <c r="Q15" s="129"/>
      <c r="R15" s="129"/>
      <c r="S15" s="123"/>
      <c r="T15" s="123"/>
      <c r="U15" s="123"/>
      <c r="V15" s="124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5">
        <f t="shared" si="0"/>
        <v>0</v>
      </c>
      <c r="AO15" s="55"/>
      <c r="AP15" s="55"/>
    </row>
    <row r="16" spans="1:42" ht="18.75">
      <c r="A16" s="120">
        <v>43004</v>
      </c>
      <c r="B16" s="113">
        <v>1542</v>
      </c>
      <c r="C16" s="114" t="s">
        <v>87</v>
      </c>
      <c r="D16" s="114" t="s">
        <v>94</v>
      </c>
      <c r="E16" s="115">
        <v>924.64</v>
      </c>
      <c r="F16" s="112"/>
      <c r="G16" s="123"/>
      <c r="H16" s="123">
        <v>924.64</v>
      </c>
      <c r="I16" s="123"/>
      <c r="J16" s="123"/>
      <c r="K16" s="124"/>
      <c r="L16" s="124"/>
      <c r="M16" s="123"/>
      <c r="N16" s="123"/>
      <c r="O16" s="123"/>
      <c r="P16" s="123"/>
      <c r="Q16" s="129"/>
      <c r="R16" s="129"/>
      <c r="S16" s="123"/>
      <c r="T16" s="123"/>
      <c r="U16" s="123"/>
      <c r="V16" s="124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5">
        <f t="shared" si="0"/>
        <v>0</v>
      </c>
      <c r="AO16" s="55"/>
      <c r="AP16" s="55"/>
    </row>
    <row r="17" spans="1:42" ht="18.75">
      <c r="A17" s="120">
        <v>43005</v>
      </c>
      <c r="B17" s="113">
        <v>1543</v>
      </c>
      <c r="C17" s="109" t="s">
        <v>76</v>
      </c>
      <c r="D17" s="114" t="s">
        <v>95</v>
      </c>
      <c r="E17" s="115">
        <v>1873.9</v>
      </c>
      <c r="F17" s="112">
        <v>312.32</v>
      </c>
      <c r="G17" s="123"/>
      <c r="H17" s="123"/>
      <c r="I17" s="123"/>
      <c r="J17" s="123"/>
      <c r="K17" s="124"/>
      <c r="L17" s="124"/>
      <c r="M17" s="123"/>
      <c r="N17" s="123"/>
      <c r="O17" s="123"/>
      <c r="P17" s="123"/>
      <c r="Q17" s="129"/>
      <c r="R17" s="129"/>
      <c r="S17" s="123"/>
      <c r="T17" s="123"/>
      <c r="U17" s="123"/>
      <c r="V17" s="124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>
        <v>1561.58</v>
      </c>
      <c r="AI17" s="123"/>
      <c r="AJ17" s="123"/>
      <c r="AK17" s="123"/>
      <c r="AL17" s="123"/>
      <c r="AM17" s="123"/>
      <c r="AN17" s="125">
        <f t="shared" si="0"/>
        <v>0</v>
      </c>
      <c r="AO17" s="55"/>
      <c r="AP17" s="55"/>
    </row>
    <row r="18" spans="1:42" ht="18.75">
      <c r="A18" s="120">
        <v>43005</v>
      </c>
      <c r="B18" s="113">
        <v>1544</v>
      </c>
      <c r="C18" s="114" t="s">
        <v>96</v>
      </c>
      <c r="D18" s="114" t="s">
        <v>96</v>
      </c>
      <c r="E18" s="110">
        <f>SUM(F18:AE18)</f>
        <v>0</v>
      </c>
      <c r="F18" s="112"/>
      <c r="G18" s="123"/>
      <c r="H18" s="123"/>
      <c r="I18" s="123"/>
      <c r="J18" s="123"/>
      <c r="K18" s="124"/>
      <c r="L18" s="124"/>
      <c r="M18" s="123"/>
      <c r="N18" s="123"/>
      <c r="O18" s="123"/>
      <c r="P18" s="123"/>
      <c r="Q18" s="129"/>
      <c r="R18" s="129"/>
      <c r="S18" s="123"/>
      <c r="T18" s="123"/>
      <c r="U18" s="123"/>
      <c r="V18" s="124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5">
        <f t="shared" si="0"/>
        <v>0</v>
      </c>
      <c r="AO18" s="55"/>
      <c r="AP18" s="55"/>
    </row>
    <row r="19" spans="1:42" ht="26.25" customHeight="1">
      <c r="A19" s="120">
        <v>43006</v>
      </c>
      <c r="B19" s="113">
        <v>1545</v>
      </c>
      <c r="C19" s="114" t="s">
        <v>87</v>
      </c>
      <c r="D19" s="117" t="s">
        <v>97</v>
      </c>
      <c r="E19" s="110">
        <v>4.25</v>
      </c>
      <c r="F19" s="112"/>
      <c r="G19" s="123"/>
      <c r="H19" s="123"/>
      <c r="I19" s="123"/>
      <c r="J19" s="123"/>
      <c r="K19" s="124"/>
      <c r="L19" s="124"/>
      <c r="M19" s="123"/>
      <c r="N19" s="123"/>
      <c r="O19" s="123"/>
      <c r="P19" s="123"/>
      <c r="Q19" s="129"/>
      <c r="R19" s="129">
        <v>4.25</v>
      </c>
      <c r="S19" s="123"/>
      <c r="T19" s="123"/>
      <c r="U19" s="123"/>
      <c r="V19" s="124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5">
        <f t="shared" si="0"/>
        <v>0</v>
      </c>
      <c r="AO19" s="55"/>
      <c r="AP19" s="55"/>
    </row>
    <row r="20" spans="1:40" ht="19.5" thickBot="1">
      <c r="A20" s="19"/>
      <c r="E20" s="91">
        <f>SUM(E7:E19)</f>
        <v>5108.47</v>
      </c>
      <c r="F20" s="91">
        <f aca="true" t="shared" si="1" ref="F20:AH20">SUM(F7:F19)</f>
        <v>653.98</v>
      </c>
      <c r="G20" s="91">
        <f t="shared" si="1"/>
        <v>0</v>
      </c>
      <c r="H20" s="91">
        <f t="shared" si="1"/>
        <v>1040.21</v>
      </c>
      <c r="I20" s="91">
        <f t="shared" si="1"/>
        <v>0</v>
      </c>
      <c r="J20" s="91">
        <f t="shared" si="1"/>
        <v>0</v>
      </c>
      <c r="K20" s="91">
        <f t="shared" si="1"/>
        <v>0</v>
      </c>
      <c r="L20" s="91">
        <f t="shared" si="1"/>
        <v>134</v>
      </c>
      <c r="M20" s="91">
        <f t="shared" si="1"/>
        <v>8</v>
      </c>
      <c r="N20" s="91">
        <f t="shared" si="1"/>
        <v>96</v>
      </c>
      <c r="O20" s="91">
        <f t="shared" si="1"/>
        <v>0</v>
      </c>
      <c r="P20" s="91">
        <f t="shared" si="1"/>
        <v>0</v>
      </c>
      <c r="Q20" s="91">
        <f t="shared" si="1"/>
        <v>38.83</v>
      </c>
      <c r="R20" s="91">
        <f t="shared" si="1"/>
        <v>10.07</v>
      </c>
      <c r="S20" s="91">
        <f t="shared" si="1"/>
        <v>0</v>
      </c>
      <c r="T20" s="91">
        <f t="shared" si="1"/>
        <v>1.22</v>
      </c>
      <c r="U20" s="91">
        <f t="shared" si="1"/>
        <v>0</v>
      </c>
      <c r="V20" s="91">
        <f t="shared" si="1"/>
        <v>0</v>
      </c>
      <c r="W20" s="91">
        <f t="shared" si="1"/>
        <v>0</v>
      </c>
      <c r="X20" s="91">
        <f t="shared" si="1"/>
        <v>0</v>
      </c>
      <c r="Y20" s="91">
        <f t="shared" si="1"/>
        <v>0</v>
      </c>
      <c r="Z20" s="91">
        <f t="shared" si="1"/>
        <v>0</v>
      </c>
      <c r="AA20" s="91">
        <f t="shared" si="1"/>
        <v>0</v>
      </c>
      <c r="AB20" s="91">
        <f t="shared" si="1"/>
        <v>0</v>
      </c>
      <c r="AC20" s="91">
        <f t="shared" si="1"/>
        <v>0</v>
      </c>
      <c r="AD20" s="91">
        <f t="shared" si="1"/>
        <v>0</v>
      </c>
      <c r="AE20" s="91">
        <f t="shared" si="1"/>
        <v>0</v>
      </c>
      <c r="AF20" s="91">
        <f t="shared" si="1"/>
        <v>0</v>
      </c>
      <c r="AG20" s="91">
        <f t="shared" si="1"/>
        <v>0</v>
      </c>
      <c r="AH20" s="91">
        <f t="shared" si="1"/>
        <v>3126.16</v>
      </c>
      <c r="AI20" s="91">
        <f>SUM(AI7:AI19)</f>
        <v>0</v>
      </c>
      <c r="AJ20" s="91">
        <f>SUM(AJ7:AJ19)</f>
        <v>0</v>
      </c>
      <c r="AK20" s="91">
        <f>SUM(AK7:AK19)</f>
        <v>0</v>
      </c>
      <c r="AL20" s="91">
        <f>SUM(AL8:AL19)</f>
        <v>0</v>
      </c>
      <c r="AM20" s="91"/>
      <c r="AN20" s="130">
        <f t="shared" si="0"/>
        <v>0</v>
      </c>
    </row>
    <row r="21" spans="1:22" ht="18.75">
      <c r="A21" s="90"/>
      <c r="B21" s="24"/>
      <c r="D21" s="35"/>
      <c r="E21" s="55"/>
      <c r="G21" s="51"/>
      <c r="H21" s="92"/>
      <c r="I21" s="45"/>
      <c r="J21" s="45"/>
      <c r="K21" s="45"/>
      <c r="L21" s="45"/>
      <c r="M21" s="45"/>
      <c r="N21" s="45"/>
      <c r="O21" s="45"/>
      <c r="P21" s="45"/>
      <c r="Q21" s="45"/>
      <c r="S21" s="93"/>
      <c r="V21" s="51"/>
    </row>
    <row r="22" spans="1:27" ht="18.75">
      <c r="A22" s="94" t="s">
        <v>85</v>
      </c>
      <c r="B22" s="95"/>
      <c r="C22" s="35"/>
      <c r="E22" s="55"/>
      <c r="F22" s="55"/>
      <c r="G22" s="51"/>
      <c r="H22" s="55"/>
      <c r="I22" s="55"/>
      <c r="J22" s="55"/>
      <c r="K22" s="55"/>
      <c r="L22" s="55"/>
      <c r="M22" s="55"/>
      <c r="N22" s="55"/>
      <c r="O22" s="55"/>
      <c r="P22" s="55"/>
      <c r="Q22" s="55"/>
      <c r="S22" s="93"/>
      <c r="AA22" s="51"/>
    </row>
    <row r="23" spans="1:27" ht="18.75">
      <c r="A23" s="87"/>
      <c r="B23" s="88"/>
      <c r="D23" s="96"/>
      <c r="E23" s="51"/>
      <c r="H23" s="55"/>
      <c r="I23" s="55"/>
      <c r="J23" s="55"/>
      <c r="K23" s="55"/>
      <c r="L23" s="55"/>
      <c r="M23" s="55"/>
      <c r="N23" s="55"/>
      <c r="O23" s="55"/>
      <c r="P23" s="55"/>
      <c r="Q23" s="55"/>
      <c r="S23" s="93"/>
      <c r="AA23" s="51"/>
    </row>
    <row r="24" spans="1:27" ht="18.75">
      <c r="A24" s="87"/>
      <c r="B24" s="88"/>
      <c r="C24" s="89"/>
      <c r="D24" s="96"/>
      <c r="F24" s="55"/>
      <c r="G24" s="51"/>
      <c r="H24" s="55"/>
      <c r="I24" s="55"/>
      <c r="J24" s="55"/>
      <c r="K24" s="55"/>
      <c r="L24" s="55"/>
      <c r="M24" s="55"/>
      <c r="N24" s="55"/>
      <c r="O24" s="55"/>
      <c r="P24" s="55"/>
      <c r="Q24" s="55"/>
      <c r="S24" s="93"/>
      <c r="AA24" s="51"/>
    </row>
    <row r="25" spans="1:27" ht="18.75">
      <c r="A25" s="131">
        <v>42983</v>
      </c>
      <c r="B25" s="132">
        <v>1537</v>
      </c>
      <c r="C25" s="19" t="s">
        <v>87</v>
      </c>
      <c r="D25" s="96">
        <v>8.21</v>
      </c>
      <c r="F25" s="55"/>
      <c r="G25" s="51"/>
      <c r="H25" s="55"/>
      <c r="I25" s="55"/>
      <c r="J25" s="55"/>
      <c r="K25" s="55"/>
      <c r="L25" s="55"/>
      <c r="M25" s="55"/>
      <c r="N25" s="55"/>
      <c r="O25" s="55"/>
      <c r="P25" s="55"/>
      <c r="Q25" s="55"/>
      <c r="S25" s="93"/>
      <c r="AA25" s="51"/>
    </row>
    <row r="26" spans="1:18" ht="18.75">
      <c r="A26" s="133">
        <v>42984</v>
      </c>
      <c r="B26" s="25">
        <v>1539</v>
      </c>
      <c r="C26" s="134" t="s">
        <v>90</v>
      </c>
      <c r="D26" s="135">
        <v>35</v>
      </c>
      <c r="O26" s="41"/>
      <c r="P26" s="55"/>
      <c r="Q26" s="55"/>
      <c r="R26" s="55"/>
    </row>
    <row r="27" spans="1:18" ht="18.75">
      <c r="A27" s="133">
        <v>43004</v>
      </c>
      <c r="B27" s="25">
        <v>1541</v>
      </c>
      <c r="C27" s="134" t="s">
        <v>87</v>
      </c>
      <c r="D27" s="136">
        <v>115.57</v>
      </c>
      <c r="E27" s="19">
        <v>1</v>
      </c>
      <c r="F27" s="19" t="s">
        <v>104</v>
      </c>
      <c r="O27" s="41"/>
      <c r="P27" s="55"/>
      <c r="Q27" s="55"/>
      <c r="R27" s="55"/>
    </row>
    <row r="28" spans="1:18" ht="18.75">
      <c r="A28" s="133">
        <v>43004</v>
      </c>
      <c r="B28" s="132">
        <v>1542</v>
      </c>
      <c r="C28" s="134" t="s">
        <v>87</v>
      </c>
      <c r="D28" s="136">
        <v>924.64</v>
      </c>
      <c r="O28" s="41"/>
      <c r="P28" s="55"/>
      <c r="Q28" s="55"/>
      <c r="R28" s="55"/>
    </row>
    <row r="29" spans="1:18" ht="18.75">
      <c r="A29" s="133">
        <v>43005</v>
      </c>
      <c r="B29" s="132" t="s">
        <v>99</v>
      </c>
      <c r="C29" s="134" t="s">
        <v>100</v>
      </c>
      <c r="D29" s="135">
        <v>1873.9</v>
      </c>
      <c r="O29" s="41"/>
      <c r="P29" s="55"/>
      <c r="Q29" s="55"/>
      <c r="R29" s="55"/>
    </row>
    <row r="30" spans="1:18" ht="18.75">
      <c r="A30" s="133">
        <v>43006</v>
      </c>
      <c r="B30" s="132">
        <v>1545</v>
      </c>
      <c r="C30" s="134" t="s">
        <v>87</v>
      </c>
      <c r="D30" s="135">
        <v>4.25</v>
      </c>
      <c r="F30" s="19" t="s">
        <v>20</v>
      </c>
      <c r="O30" s="41"/>
      <c r="P30" s="55"/>
      <c r="Q30" s="55"/>
      <c r="R30" s="55"/>
    </row>
    <row r="31" spans="1:18" ht="18.75">
      <c r="A31" s="87"/>
      <c r="B31" s="137"/>
      <c r="C31" s="89"/>
      <c r="F31" s="24"/>
      <c r="O31" s="41"/>
      <c r="P31" s="55"/>
      <c r="Q31" s="55"/>
      <c r="R31" s="55"/>
    </row>
    <row r="32" spans="4:18" ht="18.75">
      <c r="D32" s="138">
        <f>SUM(D25:D30)</f>
        <v>2961.57</v>
      </c>
      <c r="E32" s="19">
        <v>2</v>
      </c>
      <c r="F32" s="19" t="s">
        <v>106</v>
      </c>
      <c r="O32" s="41"/>
      <c r="P32" s="55"/>
      <c r="Q32" s="55"/>
      <c r="R32" s="55"/>
    </row>
    <row r="33" spans="1:18" ht="18.75">
      <c r="A33" s="19"/>
      <c r="C33" s="35"/>
      <c r="D33" s="97"/>
      <c r="P33" s="55"/>
      <c r="Q33" s="55"/>
      <c r="R33" s="55"/>
    </row>
    <row r="34" spans="1:18" ht="18.75">
      <c r="A34" s="87"/>
      <c r="B34" s="98"/>
      <c r="Q34" s="55"/>
      <c r="R34" s="55"/>
    </row>
    <row r="35" spans="1:18" ht="18.75">
      <c r="A35" s="87"/>
      <c r="B35" s="25"/>
      <c r="C35" s="89"/>
      <c r="F35" s="19" t="s">
        <v>20</v>
      </c>
      <c r="R35" s="55"/>
    </row>
    <row r="36" spans="3:18" ht="18.75">
      <c r="C36" s="89"/>
      <c r="D36" s="45"/>
      <c r="O36" s="55"/>
      <c r="P36" s="55"/>
      <c r="Q36" s="55"/>
      <c r="R36" s="55"/>
    </row>
    <row r="37" spans="4:38" ht="18.75">
      <c r="D37" s="45"/>
      <c r="O37" s="55"/>
      <c r="P37" s="55"/>
      <c r="Q37" s="55"/>
      <c r="R37" s="55"/>
      <c r="AK37" s="19"/>
      <c r="AL37" s="19"/>
    </row>
    <row r="38" spans="5:38" ht="18.75"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AK38" s="19"/>
      <c r="AL38" s="19"/>
    </row>
    <row r="39" spans="5:38" ht="18.75"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AK39" s="19"/>
      <c r="AL39" s="19"/>
    </row>
    <row r="40" spans="1:38" ht="18.75">
      <c r="A40" s="87"/>
      <c r="B40" s="88"/>
      <c r="C40" s="89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AK40" s="19"/>
      <c r="AL40" s="19"/>
    </row>
    <row r="41" spans="1:38" ht="18.75">
      <c r="A41" s="87"/>
      <c r="B41" s="88"/>
      <c r="C41" s="89"/>
      <c r="D41" s="4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AK41" s="19"/>
      <c r="AL41" s="19"/>
    </row>
    <row r="42" spans="4:38" ht="18.75">
      <c r="D42" s="4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AK42" s="19"/>
      <c r="AL42" s="19"/>
    </row>
    <row r="43" spans="5:38" ht="18.75"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AK43" s="19"/>
      <c r="AL43" s="19"/>
    </row>
    <row r="44" spans="5:38" ht="18.75"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AK44" s="19"/>
      <c r="AL44" s="19"/>
    </row>
  </sheetData>
  <sheetProtection/>
  <mergeCells count="2">
    <mergeCell ref="A1:AK1"/>
    <mergeCell ref="A2:AK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4">
      <selection activeCell="H29" sqref="H29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"/>
      <c r="N1" s="2"/>
      <c r="O1" s="2"/>
      <c r="P1" s="2"/>
      <c r="Q1" s="2"/>
      <c r="R1" s="2"/>
      <c r="S1" s="2"/>
      <c r="T1" s="2"/>
    </row>
    <row r="2" spans="1:20" ht="2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September 2017</v>
      </c>
    </row>
    <row r="5" spans="4:12" ht="12.75">
      <c r="D5" s="107" t="s">
        <v>5</v>
      </c>
      <c r="E5" s="107"/>
      <c r="F5" s="107"/>
      <c r="G5" s="107" t="s">
        <v>6</v>
      </c>
      <c r="H5" s="107"/>
      <c r="I5" s="107"/>
      <c r="J5" s="107"/>
      <c r="K5" s="107"/>
      <c r="L5" s="107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145" t="s">
        <v>23</v>
      </c>
      <c r="D7" s="145" t="s">
        <v>7</v>
      </c>
      <c r="E7" s="145" t="s">
        <v>24</v>
      </c>
      <c r="F7" s="145" t="s">
        <v>28</v>
      </c>
      <c r="G7" s="145" t="s">
        <v>7</v>
      </c>
      <c r="H7" s="145" t="s">
        <v>24</v>
      </c>
      <c r="I7" s="146" t="s">
        <v>25</v>
      </c>
      <c r="J7" s="146" t="s">
        <v>26</v>
      </c>
      <c r="K7" s="146" t="s">
        <v>27</v>
      </c>
      <c r="L7" s="145" t="s">
        <v>28</v>
      </c>
      <c r="M7" s="57"/>
    </row>
    <row r="8" spans="1:13" s="8" customFormat="1" ht="15.75">
      <c r="A8" s="71"/>
      <c r="B8" s="8" t="s">
        <v>64</v>
      </c>
      <c r="C8" s="147"/>
      <c r="D8" s="148"/>
      <c r="E8" s="148"/>
      <c r="F8" s="148"/>
      <c r="G8" s="148"/>
      <c r="H8" s="149"/>
      <c r="I8" s="150"/>
      <c r="J8" s="150"/>
      <c r="K8" s="150"/>
      <c r="L8" s="148"/>
      <c r="M8" s="57"/>
    </row>
    <row r="9" spans="1:12" s="8" customFormat="1" ht="15.75">
      <c r="A9" s="74">
        <v>42614</v>
      </c>
      <c r="B9" s="31" t="s">
        <v>72</v>
      </c>
      <c r="C9" s="147">
        <v>2.32</v>
      </c>
      <c r="D9" s="147"/>
      <c r="E9" s="147"/>
      <c r="F9" s="147"/>
      <c r="G9" s="147"/>
      <c r="H9" s="147"/>
      <c r="I9" s="147">
        <v>2.32</v>
      </c>
      <c r="J9" s="147"/>
      <c r="K9" s="147"/>
      <c r="L9" s="147"/>
    </row>
    <row r="10" spans="1:12" s="8" customFormat="1" ht="16.5" thickBot="1">
      <c r="A10" s="78"/>
      <c r="B10" s="13" t="s">
        <v>64</v>
      </c>
      <c r="C10" s="151">
        <f>SUM(C8:C9)</f>
        <v>2.32</v>
      </c>
      <c r="D10" s="151">
        <f aca="true" t="shared" si="0" ref="D10:L10">SUM(D8:D9)</f>
        <v>0</v>
      </c>
      <c r="E10" s="151">
        <f t="shared" si="0"/>
        <v>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151">
        <f t="shared" si="0"/>
        <v>2.32</v>
      </c>
      <c r="J10" s="151">
        <f t="shared" si="0"/>
        <v>0</v>
      </c>
      <c r="K10" s="151">
        <f t="shared" si="0"/>
        <v>0</v>
      </c>
      <c r="L10" s="151">
        <f t="shared" si="0"/>
        <v>0</v>
      </c>
    </row>
    <row r="11" spans="3:12" s="8" customFormat="1" ht="15.75"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8" customFormat="1" ht="15.75">
      <c r="B12" s="15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6" s="8" customFormat="1" ht="15.75">
      <c r="B13" s="16"/>
      <c r="D13" s="17"/>
      <c r="E13" s="17"/>
      <c r="F13" s="17"/>
    </row>
    <row r="14" spans="1:6" s="8" customFormat="1" ht="18.75">
      <c r="A14" s="18">
        <v>1</v>
      </c>
      <c r="B14" s="19" t="s">
        <v>107</v>
      </c>
      <c r="D14" s="17"/>
      <c r="E14" s="18">
        <v>2</v>
      </c>
      <c r="F14" s="19" t="s">
        <v>108</v>
      </c>
    </row>
    <row r="15" spans="1:6" s="8" customFormat="1" ht="15.75">
      <c r="A15" s="18"/>
      <c r="B15" s="20"/>
      <c r="D15" s="17"/>
      <c r="E15" s="18"/>
      <c r="F15" s="20"/>
    </row>
    <row r="16" spans="2:4" s="8" customFormat="1" ht="15.75">
      <c r="B16" s="16"/>
      <c r="D16" s="17"/>
    </row>
    <row r="17" spans="2:6" s="8" customFormat="1" ht="18.75">
      <c r="B17" s="19" t="s">
        <v>20</v>
      </c>
      <c r="D17" s="17"/>
      <c r="F17" s="19" t="s">
        <v>20</v>
      </c>
    </row>
    <row r="32" ht="12.75">
      <c r="C32" s="21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2017-08-22T17:23:45Z</cp:lastPrinted>
  <dcterms:created xsi:type="dcterms:W3CDTF">2009-07-03T09:44:31Z</dcterms:created>
  <dcterms:modified xsi:type="dcterms:W3CDTF">2017-11-30T13:13:59Z</dcterms:modified>
  <cp:category/>
  <cp:version/>
  <cp:contentType/>
  <cp:contentStatus/>
</cp:coreProperties>
</file>