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Bank Rec" sheetId="1" r:id="rId1"/>
    <sheet name="Income" sheetId="2" r:id="rId2"/>
    <sheet name="Expenditure" sheetId="3" r:id="rId3"/>
    <sheet name="Deposit Ac's" sheetId="4" r:id="rId4"/>
    <sheet name="Sheet1" sheetId="5" r:id="rId5"/>
  </sheets>
  <definedNames>
    <definedName name="_xlnm.Print_Area" localSheetId="3">'Deposit Ac''s'!$A$1:$L$22</definedName>
    <definedName name="_xlnm.Print_Area" localSheetId="2">'Expenditure'!$A$1:$AK$38</definedName>
    <definedName name="_xlnm.Print_Area" localSheetId="1">'Income'!$A$1:$L$18</definedName>
  </definedNames>
  <calcPr fullCalcOnLoad="1"/>
</workbook>
</file>

<file path=xl/comments1.xml><?xml version="1.0" encoding="utf-8"?>
<comments xmlns="http://schemas.openxmlformats.org/spreadsheetml/2006/main">
  <authors>
    <author>Weaverham PC</author>
  </authors>
  <commentList>
    <comment ref="P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J9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  <comment ref="D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J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P19" authorId="0">
      <text>
        <r>
          <rPr>
            <b/>
            <sz val="12"/>
            <rFont val="Calibri"/>
            <family val="2"/>
          </rPr>
          <t>Type in the actual bank statement balance</t>
        </r>
      </text>
    </comment>
    <comment ref="D37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8" authorId="0">
      <text>
        <r>
          <rPr>
            <b/>
            <sz val="12"/>
            <rFont val="Calibri"/>
            <family val="2"/>
          </rPr>
          <t xml:space="preserve">Manually adjust the internal transfer figure
</t>
        </r>
      </text>
    </comment>
    <comment ref="D36" authorId="0">
      <text>
        <r>
          <rPr>
            <b/>
            <sz val="12"/>
            <rFont val="Calibri"/>
            <family val="2"/>
          </rPr>
          <t>Paste last month's closing balance here</t>
        </r>
      </text>
    </comment>
  </commentList>
</comments>
</file>

<file path=xl/sharedStrings.xml><?xml version="1.0" encoding="utf-8"?>
<sst xmlns="http://schemas.openxmlformats.org/spreadsheetml/2006/main" count="201" uniqueCount="109">
  <si>
    <t>Weaverham Parish Council</t>
  </si>
  <si>
    <t>Summarised Bank Accounts</t>
  </si>
  <si>
    <t>Current Account</t>
  </si>
  <si>
    <t>Deposit Account</t>
  </si>
  <si>
    <t>Cashbook</t>
  </si>
  <si>
    <t>DR -ve</t>
  </si>
  <si>
    <t>CR +ve</t>
  </si>
  <si>
    <t>VAT</t>
  </si>
  <si>
    <t>Plus Receipts</t>
  </si>
  <si>
    <t>Less Payments</t>
  </si>
  <si>
    <t>Bank:</t>
  </si>
  <si>
    <t>Less Unpaid Chqs</t>
  </si>
  <si>
    <t>APPROVED BY:</t>
  </si>
  <si>
    <t>Current A/c</t>
  </si>
  <si>
    <t>Plus Total Receipts (Exc Int Tfr's)</t>
  </si>
  <si>
    <t>Deposit A/c</t>
  </si>
  <si>
    <t>Less Total Payments (Exc Int Tfr's)</t>
  </si>
  <si>
    <t>Government Bond</t>
  </si>
  <si>
    <t>Chairman: _________________________________</t>
  </si>
  <si>
    <t>Date</t>
  </si>
  <si>
    <t>Type</t>
  </si>
  <si>
    <t>Total</t>
  </si>
  <si>
    <t>Int Trf</t>
  </si>
  <si>
    <t>Interest</t>
  </si>
  <si>
    <t>S/L Receipt</t>
  </si>
  <si>
    <t>Bonds</t>
  </si>
  <si>
    <t>Other</t>
  </si>
  <si>
    <t>Payee</t>
  </si>
  <si>
    <t>Details</t>
  </si>
  <si>
    <t>INT TFR</t>
  </si>
  <si>
    <t>Payroll</t>
  </si>
  <si>
    <t>Emp'ers</t>
  </si>
  <si>
    <t>Exp's</t>
  </si>
  <si>
    <t>Subscr..</t>
  </si>
  <si>
    <t>Rm Hire</t>
  </si>
  <si>
    <t>Insurance</t>
  </si>
  <si>
    <t>Rent&amp;Rates</t>
  </si>
  <si>
    <t>Comm's</t>
  </si>
  <si>
    <t>Admin</t>
  </si>
  <si>
    <t>Legal &amp; P</t>
  </si>
  <si>
    <t>Postage</t>
  </si>
  <si>
    <t>P.Cash</t>
  </si>
  <si>
    <t>Audit</t>
  </si>
  <si>
    <t>W'Ham News</t>
  </si>
  <si>
    <t>Donations</t>
  </si>
  <si>
    <t>Pool Cont</t>
  </si>
  <si>
    <t>RoSPA</t>
  </si>
  <si>
    <t>Beds Maint</t>
  </si>
  <si>
    <t>Com. Pride</t>
  </si>
  <si>
    <t>Environment</t>
  </si>
  <si>
    <t>Summary of Activity (Deposit A/c's)</t>
  </si>
  <si>
    <t>Summary of Income - Current A/c</t>
  </si>
  <si>
    <t>Summary of Expenditure - Current A/c</t>
  </si>
  <si>
    <t>Total Contractors</t>
  </si>
  <si>
    <t>MOSI</t>
  </si>
  <si>
    <t>Mowing</t>
  </si>
  <si>
    <t>Weed Ctrl</t>
  </si>
  <si>
    <t>Hedges</t>
  </si>
  <si>
    <t>Safety &amp; Cleansing</t>
  </si>
  <si>
    <t>Total Admin</t>
  </si>
  <si>
    <t>Payroll &amp; Exps</t>
  </si>
  <si>
    <t>JCC</t>
  </si>
  <si>
    <t>Santander A/c:</t>
  </si>
  <si>
    <t>Nationwide Deposit Account</t>
  </si>
  <si>
    <t>Nationwide A/c</t>
  </si>
  <si>
    <t>Interest Received</t>
  </si>
  <si>
    <t>Transfer</t>
  </si>
  <si>
    <t xml:space="preserve"> </t>
  </si>
  <si>
    <t>Check column should always be 0</t>
  </si>
  <si>
    <t>Interest-National Savings Inv Bond</t>
  </si>
  <si>
    <t>Kim harding</t>
  </si>
  <si>
    <t>HMRC</t>
  </si>
  <si>
    <t>OPAL (Talk Talk Business)</t>
  </si>
  <si>
    <t>01606 854451, phone line and internet</t>
  </si>
  <si>
    <t>DD</t>
  </si>
  <si>
    <t>Woodland Trust</t>
  </si>
  <si>
    <t>2016/17 Subscription</t>
  </si>
  <si>
    <t>Premium email service</t>
  </si>
  <si>
    <t>MCGM</t>
  </si>
  <si>
    <t>Training and conferences</t>
  </si>
  <si>
    <t>Salary</t>
  </si>
  <si>
    <t>BT Group Plc</t>
  </si>
  <si>
    <t>Tax&amp;NI</t>
  </si>
  <si>
    <t>Moss Clearance</t>
  </si>
  <si>
    <t>Month January 2018</t>
  </si>
  <si>
    <t>Balance B/fwd from 31st Dec 2017</t>
  </si>
  <si>
    <t>Balance C/fwd @ 31st Jan 2018</t>
  </si>
  <si>
    <t>Balance as per statement @ 31st January 2018</t>
  </si>
  <si>
    <t>Total balances at 31st Jan 2018</t>
  </si>
  <si>
    <t>Total Balance B/fwd @ 1st Jan 2018</t>
  </si>
  <si>
    <t>Total Balance C/fwd on 31st Jan 2018</t>
  </si>
  <si>
    <t>Unpresented cheques at 31st Jan 2018</t>
  </si>
  <si>
    <t>Finance &amp; Personnel Committee Meeting - 8th March 2018</t>
  </si>
  <si>
    <t>Parish Council Meeting - 19th March 2018</t>
  </si>
  <si>
    <t>Fine Swim</t>
  </si>
  <si>
    <t>Monthly Service Charge - Dec 2017</t>
  </si>
  <si>
    <t>Monthly Service Charge - Jan 2018</t>
  </si>
  <si>
    <t>Viking</t>
  </si>
  <si>
    <t xml:space="preserve">Printer Paper - 15 packs </t>
  </si>
  <si>
    <t>Remove/Dispose Christmas Trees</t>
  </si>
  <si>
    <t>Dec 2017  contract payment</t>
  </si>
  <si>
    <t>John Freeman</t>
  </si>
  <si>
    <t>Trend Micro Internet Security</t>
  </si>
  <si>
    <t>Iain Lasseter</t>
  </si>
  <si>
    <t>Community Theatre Night Event Donation</t>
  </si>
  <si>
    <t>Dec Contract Payment</t>
  </si>
  <si>
    <t>Land Registry</t>
  </si>
  <si>
    <t>Interest received</t>
  </si>
  <si>
    <t>Nationwide A/C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</si>
</sst>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_-* #,##0.000_-;\-* #,##0.000_-;_-* &quot;-&quot;???_-;_-@_-"/>
    <numFmt numFmtId="174" formatCode="_-* #,##0.000_-;\-* #,##0.000_-;_-* &quot;-&quot;??_-;_-@_-"/>
    <numFmt numFmtId="175" formatCode="_-* #,##0.0000_-;\-* #,##0.0000_-;_-* &quot;-&quot;??_-;_-@_-"/>
    <numFmt numFmtId="176" formatCode="mmm\-yyyy"/>
    <numFmt numFmtId="177" formatCode="_-* #,##0.00000_-;\-* #,##0.00000_-;_-* &quot;-&quot;??_-;_-@_-"/>
    <numFmt numFmtId="178" formatCode="_-* #,##0.0_-;\-* #,##0.0_-;_-* &quot;-&quot;??_-;_-@_-"/>
    <numFmt numFmtId="179" formatCode="_-* #,##0_-;\-* #,##0_-;_-* &quot;-&quot;??_-;_-@_-"/>
    <numFmt numFmtId="180" formatCode="[$-809]dd\ mmmm\ yyyy"/>
    <numFmt numFmtId="181" formatCode="[$-809]dd\ mmmm\ yyyy;@"/>
    <numFmt numFmtId="182" formatCode="0.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Calibri"/>
      <family val="2"/>
    </font>
    <font>
      <sz val="10"/>
      <name val="Calibri"/>
      <family val="2"/>
    </font>
    <font>
      <b/>
      <u val="single"/>
      <sz val="14"/>
      <name val="Calibri"/>
      <family val="2"/>
    </font>
    <font>
      <u val="single"/>
      <sz val="10"/>
      <name val="Calibri"/>
      <family val="2"/>
    </font>
    <font>
      <b/>
      <u val="single"/>
      <sz val="10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b/>
      <u val="singleAccounting"/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4"/>
      <name val="Calibri"/>
      <family val="2"/>
    </font>
    <font>
      <u val="single"/>
      <sz val="14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b/>
      <u val="singleAccounting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7" fillId="0" borderId="0" xfId="0" applyFont="1" applyAlignment="1">
      <alignment/>
    </xf>
    <xf numFmtId="16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3" fontId="9" fillId="0" borderId="0" xfId="42" applyFont="1" applyBorder="1" applyAlignment="1">
      <alignment/>
    </xf>
    <xf numFmtId="0" fontId="12" fillId="0" borderId="0" xfId="0" applyFont="1" applyAlignment="1">
      <alignment horizontal="right"/>
    </xf>
    <xf numFmtId="43" fontId="9" fillId="33" borderId="10" xfId="42" applyFont="1" applyFill="1" applyBorder="1" applyAlignment="1">
      <alignment/>
    </xf>
    <xf numFmtId="43" fontId="9" fillId="0" borderId="11" xfId="42" applyFont="1" applyBorder="1" applyAlignment="1">
      <alignment/>
    </xf>
    <xf numFmtId="43" fontId="9" fillId="0" borderId="0" xfId="42" applyFont="1" applyBorder="1" applyAlignment="1">
      <alignment/>
    </xf>
    <xf numFmtId="43" fontId="9" fillId="0" borderId="0" xfId="42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3" fontId="5" fillId="0" borderId="0" xfId="0" applyNumberFormat="1" applyFont="1" applyAlignment="1">
      <alignment/>
    </xf>
    <xf numFmtId="16" fontId="9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3" fontId="11" fillId="0" borderId="0" xfId="42" applyFont="1" applyBorder="1" applyAlignment="1">
      <alignment/>
    </xf>
    <xf numFmtId="1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7" fillId="0" borderId="0" xfId="0" applyNumberFormat="1" applyFont="1" applyAlignment="1">
      <alignment horizontal="left"/>
    </xf>
    <xf numFmtId="43" fontId="5" fillId="0" borderId="0" xfId="42" applyFont="1" applyAlignment="1">
      <alignment/>
    </xf>
    <xf numFmtId="0" fontId="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3" fontId="16" fillId="0" borderId="0" xfId="42" applyFont="1" applyAlignment="1">
      <alignment/>
    </xf>
    <xf numFmtId="43" fontId="14" fillId="0" borderId="0" xfId="42" applyFont="1" applyAlignment="1">
      <alignment/>
    </xf>
    <xf numFmtId="43" fontId="14" fillId="0" borderId="0" xfId="42" applyFont="1" applyBorder="1" applyAlignment="1">
      <alignment/>
    </xf>
    <xf numFmtId="43" fontId="14" fillId="0" borderId="11" xfId="42" applyFont="1" applyBorder="1" applyAlignment="1">
      <alignment/>
    </xf>
    <xf numFmtId="43" fontId="16" fillId="0" borderId="0" xfId="42" applyFont="1" applyBorder="1" applyAlignment="1">
      <alignment/>
    </xf>
    <xf numFmtId="43" fontId="14" fillId="0" borderId="11" xfId="0" applyNumberFormat="1" applyFont="1" applyBorder="1" applyAlignment="1">
      <alignment/>
    </xf>
    <xf numFmtId="43" fontId="16" fillId="0" borderId="12" xfId="42" applyFont="1" applyBorder="1" applyAlignment="1">
      <alignment/>
    </xf>
    <xf numFmtId="43" fontId="14" fillId="0" borderId="0" xfId="0" applyNumberFormat="1" applyFont="1" applyAlignment="1">
      <alignment/>
    </xf>
    <xf numFmtId="0" fontId="14" fillId="0" borderId="13" xfId="0" applyFont="1" applyBorder="1" applyAlignment="1">
      <alignment/>
    </xf>
    <xf numFmtId="43" fontId="14" fillId="0" borderId="13" xfId="0" applyNumberFormat="1" applyFont="1" applyBorder="1" applyAlignment="1">
      <alignment/>
    </xf>
    <xf numFmtId="43" fontId="16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3" fontId="11" fillId="0" borderId="15" xfId="42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43" fontId="14" fillId="2" borderId="0" xfId="42" applyFont="1" applyFill="1" applyAlignment="1">
      <alignment/>
    </xf>
    <xf numFmtId="43" fontId="14" fillId="2" borderId="0" xfId="42" applyFont="1" applyFill="1" applyBorder="1" applyAlignment="1">
      <alignment/>
    </xf>
    <xf numFmtId="43" fontId="14" fillId="2" borderId="12" xfId="42" applyFont="1" applyFill="1" applyBorder="1" applyAlignment="1">
      <alignment/>
    </xf>
    <xf numFmtId="43" fontId="14" fillId="2" borderId="15" xfId="42" applyFont="1" applyFill="1" applyBorder="1" applyAlignment="1">
      <alignment/>
    </xf>
    <xf numFmtId="43" fontId="16" fillId="2" borderId="0" xfId="42" applyFont="1" applyFill="1" applyBorder="1" applyAlignment="1">
      <alignment/>
    </xf>
    <xf numFmtId="43" fontId="16" fillId="2" borderId="12" xfId="42" applyFont="1" applyFill="1" applyBorder="1" applyAlignment="1">
      <alignment/>
    </xf>
    <xf numFmtId="43" fontId="17" fillId="2" borderId="12" xfId="42" applyFont="1" applyFill="1" applyBorder="1" applyAlignment="1">
      <alignment/>
    </xf>
    <xf numFmtId="43" fontId="16" fillId="2" borderId="18" xfId="42" applyFont="1" applyFill="1" applyBorder="1" applyAlignment="1">
      <alignment/>
    </xf>
    <xf numFmtId="0" fontId="14" fillId="2" borderId="0" xfId="0" applyFont="1" applyFill="1" applyAlignment="1">
      <alignment/>
    </xf>
    <xf numFmtId="43" fontId="14" fillId="2" borderId="0" xfId="0" applyNumberFormat="1" applyFont="1" applyFill="1" applyAlignment="1">
      <alignment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9" fillId="0" borderId="19" xfId="42" applyFont="1" applyBorder="1" applyAlignment="1">
      <alignment horizontal="center"/>
    </xf>
    <xf numFmtId="16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" fontId="9" fillId="0" borderId="0" xfId="42" applyNumberFormat="1" applyFont="1" applyBorder="1" applyAlignment="1">
      <alignment/>
    </xf>
    <xf numFmtId="16" fontId="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17" fontId="16" fillId="0" borderId="0" xfId="0" applyNumberFormat="1" applyFont="1" applyAlignment="1">
      <alignment/>
    </xf>
    <xf numFmtId="16" fontId="14" fillId="0" borderId="0" xfId="0" applyNumberFormat="1" applyFont="1" applyAlignment="1">
      <alignment/>
    </xf>
    <xf numFmtId="0" fontId="6" fillId="0" borderId="0" xfId="0" applyFont="1" applyAlignment="1">
      <alignment/>
    </xf>
    <xf numFmtId="43" fontId="18" fillId="0" borderId="0" xfId="42" applyFont="1" applyAlignment="1">
      <alignment/>
    </xf>
    <xf numFmtId="16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42" applyFont="1" applyAlignment="1">
      <alignment/>
    </xf>
    <xf numFmtId="0" fontId="14" fillId="0" borderId="0" xfId="0" applyFont="1" applyAlignment="1">
      <alignment horizontal="left"/>
    </xf>
    <xf numFmtId="43" fontId="14" fillId="0" borderId="0" xfId="42" applyFont="1" applyAlignment="1">
      <alignment horizontal="center"/>
    </xf>
    <xf numFmtId="16" fontId="14" fillId="0" borderId="0" xfId="0" applyNumberFormat="1" applyFont="1" applyAlignment="1">
      <alignment horizontal="left"/>
    </xf>
    <xf numFmtId="43" fontId="16" fillId="0" borderId="18" xfId="42" applyFont="1" applyBorder="1" applyAlignment="1">
      <alignment/>
    </xf>
    <xf numFmtId="43" fontId="14" fillId="0" borderId="0" xfId="42" applyFont="1" applyAlignment="1" quotePrefix="1">
      <alignment/>
    </xf>
    <xf numFmtId="49" fontId="16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2" fontId="14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17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42" applyFont="1" applyFill="1" applyAlignment="1">
      <alignment horizontal="center"/>
    </xf>
    <xf numFmtId="43" fontId="14" fillId="0" borderId="0" xfId="42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13" xfId="42" applyNumberFormat="1" applyFont="1" applyBorder="1" applyAlignment="1">
      <alignment/>
    </xf>
    <xf numFmtId="43" fontId="9" fillId="0" borderId="10" xfId="42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3" fontId="9" fillId="0" borderId="19" xfId="42" applyFont="1" applyBorder="1" applyAlignment="1">
      <alignment/>
    </xf>
    <xf numFmtId="43" fontId="16" fillId="0" borderId="0" xfId="42" applyFont="1" applyFill="1" applyAlignment="1">
      <alignment/>
    </xf>
    <xf numFmtId="43" fontId="14" fillId="0" borderId="12" xfId="42" applyFont="1" applyFill="1" applyBorder="1" applyAlignment="1">
      <alignment/>
    </xf>
    <xf numFmtId="0" fontId="6" fillId="0" borderId="0" xfId="0" applyFont="1" applyFill="1" applyAlignment="1">
      <alignment horizontal="center"/>
    </xf>
    <xf numFmtId="43" fontId="16" fillId="0" borderId="18" xfId="42" applyFont="1" applyFill="1" applyBorder="1" applyAlignment="1">
      <alignment/>
    </xf>
    <xf numFmtId="0" fontId="14" fillId="0" borderId="21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43" fontId="14" fillId="0" borderId="0" xfId="0" applyNumberFormat="1" applyFont="1" applyBorder="1" applyAlignment="1">
      <alignment/>
    </xf>
    <xf numFmtId="43" fontId="16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43" fontId="14" fillId="2" borderId="0" xfId="42" applyFont="1" applyFill="1" applyAlignment="1">
      <alignment wrapText="1"/>
    </xf>
    <xf numFmtId="43" fontId="14" fillId="2" borderId="15" xfId="42" applyFont="1" applyFill="1" applyBorder="1" applyAlignment="1">
      <alignment wrapText="1"/>
    </xf>
    <xf numFmtId="43" fontId="16" fillId="2" borderId="0" xfId="42" applyFont="1" applyFill="1" applyBorder="1" applyAlignment="1">
      <alignment wrapText="1"/>
    </xf>
    <xf numFmtId="43" fontId="14" fillId="0" borderId="0" xfId="42" applyFont="1" applyAlignment="1">
      <alignment wrapText="1"/>
    </xf>
    <xf numFmtId="4" fontId="14" fillId="2" borderId="0" xfId="42" applyNumberFormat="1" applyFont="1" applyFill="1" applyAlignment="1">
      <alignment wrapText="1"/>
    </xf>
    <xf numFmtId="0" fontId="14" fillId="2" borderId="0" xfId="0" applyFont="1" applyFill="1" applyAlignment="1">
      <alignment wrapText="1"/>
    </xf>
    <xf numFmtId="43" fontId="14" fillId="0" borderId="13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43" fontId="16" fillId="0" borderId="0" xfId="42" applyFont="1" applyAlignment="1">
      <alignment wrapText="1"/>
    </xf>
    <xf numFmtId="43" fontId="16" fillId="0" borderId="12" xfId="42" applyFont="1" applyBorder="1" applyAlignment="1">
      <alignment wrapText="1"/>
    </xf>
    <xf numFmtId="43" fontId="14" fillId="2" borderId="22" xfId="0" applyNumberFormat="1" applyFont="1" applyFill="1" applyBorder="1" applyAlignment="1">
      <alignment/>
    </xf>
    <xf numFmtId="0" fontId="14" fillId="0" borderId="0" xfId="0" applyFont="1" applyAlignment="1">
      <alignment horizontal="center" wrapText="1"/>
    </xf>
    <xf numFmtId="2" fontId="14" fillId="34" borderId="0" xfId="42" applyNumberFormat="1" applyFont="1" applyFill="1" applyAlignment="1">
      <alignment/>
    </xf>
    <xf numFmtId="0" fontId="14" fillId="0" borderId="0" xfId="0" applyFont="1" applyBorder="1" applyAlignment="1">
      <alignment horizontal="left" wrapText="1"/>
    </xf>
    <xf numFmtId="2" fontId="14" fillId="0" borderId="23" xfId="0" applyNumberFormat="1" applyFont="1" applyBorder="1" applyAlignment="1">
      <alignment/>
    </xf>
    <xf numFmtId="43" fontId="16" fillId="0" borderId="0" xfId="42" applyFont="1" applyAlignment="1">
      <alignment horizontal="right"/>
    </xf>
    <xf numFmtId="0" fontId="14" fillId="0" borderId="0" xfId="0" applyFont="1" applyAlignment="1">
      <alignment horizontal="left" wrapText="1"/>
    </xf>
    <xf numFmtId="43" fontId="14" fillId="0" borderId="0" xfId="42" applyFont="1" applyAlignment="1">
      <alignment horizontal="left"/>
    </xf>
    <xf numFmtId="4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43" fontId="14" fillId="0" borderId="0" xfId="42" applyFont="1" applyFill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16" fontId="9" fillId="0" borderId="0" xfId="0" applyNumberFormat="1" applyFont="1" applyAlignment="1">
      <alignment horizontal="right"/>
    </xf>
    <xf numFmtId="2" fontId="9" fillId="0" borderId="19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43" fontId="9" fillId="0" borderId="19" xfId="42" applyFont="1" applyBorder="1" applyAlignment="1">
      <alignment horizontal="right"/>
    </xf>
    <xf numFmtId="43" fontId="9" fillId="33" borderId="10" xfId="42" applyFont="1" applyFill="1" applyBorder="1" applyAlignment="1">
      <alignment horizontal="right"/>
    </xf>
    <xf numFmtId="43" fontId="9" fillId="0" borderId="0" xfId="42" applyFont="1" applyAlignment="1">
      <alignment horizontal="right"/>
    </xf>
    <xf numFmtId="43" fontId="5" fillId="0" borderId="0" xfId="0" applyNumberFormat="1" applyFont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3" fontId="9" fillId="0" borderId="13" xfId="42" applyFont="1" applyBorder="1" applyAlignment="1">
      <alignment/>
    </xf>
    <xf numFmtId="0" fontId="9" fillId="0" borderId="21" xfId="0" applyFont="1" applyBorder="1" applyAlignment="1">
      <alignment horizontal="center"/>
    </xf>
    <xf numFmtId="2" fontId="9" fillId="0" borderId="11" xfId="0" applyNumberFormat="1" applyFont="1" applyBorder="1" applyAlignment="1">
      <alignment horizontal="right"/>
    </xf>
    <xf numFmtId="43" fontId="9" fillId="33" borderId="26" xfId="42" applyFont="1" applyFill="1" applyBorder="1" applyAlignment="1">
      <alignment horizontal="right"/>
    </xf>
    <xf numFmtId="2" fontId="9" fillId="0" borderId="14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3" fontId="9" fillId="0" borderId="19" xfId="42" applyFont="1" applyBorder="1" applyAlignment="1">
      <alignment/>
    </xf>
    <xf numFmtId="2" fontId="9" fillId="0" borderId="20" xfId="0" applyNumberFormat="1" applyFont="1" applyBorder="1" applyAlignment="1">
      <alignment horizontal="right"/>
    </xf>
    <xf numFmtId="43" fontId="9" fillId="0" borderId="24" xfId="42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" fontId="6" fillId="0" borderId="0" xfId="0" applyNumberFormat="1" applyFont="1" applyBorder="1" applyAlignment="1">
      <alignment horizontal="center"/>
    </xf>
    <xf numFmtId="16" fontId="6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zoomScale="60" zoomScaleNormal="60" zoomScalePageLayoutView="0" workbookViewId="0" topLeftCell="A16">
      <selection activeCell="D33" sqref="D33"/>
    </sheetView>
  </sheetViews>
  <sheetFormatPr defaultColWidth="9.140625" defaultRowHeight="12.75"/>
  <cols>
    <col min="1" max="1" width="43.57421875" style="22" customWidth="1"/>
    <col min="2" max="2" width="20.140625" style="22" customWidth="1"/>
    <col min="3" max="3" width="37.57421875" style="105" customWidth="1"/>
    <col min="4" max="4" width="19.421875" style="22" bestFit="1" customWidth="1"/>
    <col min="5" max="5" width="6.7109375" style="22" customWidth="1"/>
    <col min="6" max="6" width="14.8515625" style="22" customWidth="1"/>
    <col min="7" max="8" width="5.7109375" style="22" customWidth="1"/>
    <col min="9" max="9" width="14.8515625" style="22" customWidth="1"/>
    <col min="10" max="10" width="18.28125" style="22" bestFit="1" customWidth="1"/>
    <col min="11" max="11" width="3.57421875" style="22" customWidth="1"/>
    <col min="12" max="12" width="8.140625" style="22" bestFit="1" customWidth="1"/>
    <col min="13" max="14" width="3.57421875" style="22" customWidth="1"/>
    <col min="15" max="15" width="14.8515625" style="22" customWidth="1"/>
    <col min="16" max="16" width="18.7109375" style="22" bestFit="1" customWidth="1"/>
    <col min="17" max="17" width="3.57421875" style="22" customWidth="1"/>
    <col min="18" max="18" width="13.140625" style="22" customWidth="1"/>
    <col min="19" max="20" width="5.140625" style="22" customWidth="1"/>
    <col min="21" max="21" width="15.57421875" style="22" customWidth="1"/>
    <col min="22" max="22" width="17.00390625" style="22" bestFit="1" customWidth="1"/>
    <col min="23" max="23" width="6.28125" style="22" customWidth="1"/>
    <col min="24" max="24" width="9.140625" style="22" customWidth="1"/>
    <col min="25" max="25" width="5.140625" style="22" customWidth="1"/>
    <col min="26" max="26" width="4.140625" style="22" customWidth="1"/>
    <col min="27" max="16384" width="9.140625" style="22" customWidth="1"/>
  </cols>
  <sheetData>
    <row r="1" spans="1:18" ht="18.75">
      <c r="A1" s="181" t="s">
        <v>67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</row>
    <row r="2" spans="1:18" ht="18.75">
      <c r="A2" s="181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ht="18.75"/>
    <row r="4" ht="18.75">
      <c r="A4" s="7" t="s">
        <v>84</v>
      </c>
    </row>
    <row r="5" ht="18.75">
      <c r="A5" s="40"/>
    </row>
    <row r="6" spans="2:25" ht="18.75">
      <c r="B6" s="181" t="s">
        <v>2</v>
      </c>
      <c r="C6" s="181"/>
      <c r="D6" s="181"/>
      <c r="E6" s="181"/>
      <c r="F6" s="181"/>
      <c r="G6" s="42"/>
      <c r="I6" s="181" t="s">
        <v>3</v>
      </c>
      <c r="J6" s="181"/>
      <c r="K6" s="181"/>
      <c r="L6" s="181"/>
      <c r="M6" s="43"/>
      <c r="O6" s="181" t="s">
        <v>63</v>
      </c>
      <c r="P6" s="181"/>
      <c r="Q6" s="181"/>
      <c r="R6" s="181"/>
      <c r="S6" s="43"/>
      <c r="U6" s="181" t="s">
        <v>17</v>
      </c>
      <c r="V6" s="181"/>
      <c r="W6" s="181"/>
      <c r="X6" s="181"/>
      <c r="Y6" s="43"/>
    </row>
    <row r="7" spans="2:25" ht="18.75">
      <c r="B7" s="44"/>
      <c r="C7" s="133"/>
      <c r="D7" s="44"/>
      <c r="E7" s="44"/>
      <c r="F7" s="45"/>
      <c r="G7" s="42"/>
      <c r="M7" s="43"/>
      <c r="S7" s="43"/>
      <c r="Y7" s="43"/>
    </row>
    <row r="8" spans="1:25" ht="18.75">
      <c r="A8" s="46" t="s">
        <v>4</v>
      </c>
      <c r="B8" s="41" t="s">
        <v>5</v>
      </c>
      <c r="C8" s="132"/>
      <c r="D8" s="41" t="s">
        <v>6</v>
      </c>
      <c r="E8" s="40"/>
      <c r="F8" s="47" t="s">
        <v>7</v>
      </c>
      <c r="G8" s="48"/>
      <c r="I8" s="41" t="s">
        <v>5</v>
      </c>
      <c r="J8" s="41" t="s">
        <v>6</v>
      </c>
      <c r="K8" s="40"/>
      <c r="L8" s="47" t="s">
        <v>7</v>
      </c>
      <c r="M8" s="43"/>
      <c r="O8" s="41" t="s">
        <v>5</v>
      </c>
      <c r="P8" s="41" t="s">
        <v>6</v>
      </c>
      <c r="Q8" s="40"/>
      <c r="R8" s="47" t="s">
        <v>7</v>
      </c>
      <c r="S8" s="43"/>
      <c r="U8" s="41" t="s">
        <v>5</v>
      </c>
      <c r="V8" s="41" t="s">
        <v>6</v>
      </c>
      <c r="W8" s="40"/>
      <c r="X8" s="47" t="s">
        <v>7</v>
      </c>
      <c r="Y8" s="43"/>
    </row>
    <row r="9" spans="1:25" ht="18.75">
      <c r="A9" s="22" t="s">
        <v>85</v>
      </c>
      <c r="D9" s="49">
        <v>32603.77</v>
      </c>
      <c r="E9" s="50"/>
      <c r="F9" s="51"/>
      <c r="G9" s="52"/>
      <c r="I9" s="50"/>
      <c r="J9" s="49">
        <v>10943.93</v>
      </c>
      <c r="K9" s="50"/>
      <c r="L9" s="50"/>
      <c r="M9" s="43"/>
      <c r="O9" s="50"/>
      <c r="P9" s="49">
        <v>44058.72</v>
      </c>
      <c r="Q9" s="50"/>
      <c r="R9" s="50"/>
      <c r="S9" s="43"/>
      <c r="U9" s="108"/>
      <c r="V9" s="119">
        <v>2000</v>
      </c>
      <c r="W9" s="108"/>
      <c r="X9" s="50"/>
      <c r="Y9" s="43"/>
    </row>
    <row r="10" spans="4:25" ht="18.75">
      <c r="D10" s="49"/>
      <c r="E10" s="50"/>
      <c r="F10" s="51"/>
      <c r="G10" s="52"/>
      <c r="I10" s="50"/>
      <c r="J10" s="49"/>
      <c r="K10" s="50"/>
      <c r="L10" s="50"/>
      <c r="M10" s="43"/>
      <c r="O10" s="50"/>
      <c r="P10" s="49"/>
      <c r="Q10" s="50"/>
      <c r="R10" s="50"/>
      <c r="S10" s="43"/>
      <c r="U10" s="108"/>
      <c r="V10" s="119"/>
      <c r="W10" s="108"/>
      <c r="X10" s="50"/>
      <c r="Y10" s="43"/>
    </row>
    <row r="11" spans="1:25" ht="18.75">
      <c r="A11" s="22" t="s">
        <v>8</v>
      </c>
      <c r="B11" s="67"/>
      <c r="C11" s="134"/>
      <c r="D11" s="67">
        <f>Income!C9</f>
        <v>1.7</v>
      </c>
      <c r="E11" s="67"/>
      <c r="F11" s="68"/>
      <c r="G11" s="52"/>
      <c r="I11" s="67"/>
      <c r="J11" s="67">
        <f>'Deposit Ac''s'!C14</f>
        <v>4.57</v>
      </c>
      <c r="K11" s="67"/>
      <c r="L11" s="67"/>
      <c r="M11" s="43"/>
      <c r="O11" s="67"/>
      <c r="P11" s="67">
        <f>'Deposit Ac''s'!C11</f>
        <v>47.82</v>
      </c>
      <c r="Q11" s="67"/>
      <c r="R11" s="67"/>
      <c r="S11" s="43"/>
      <c r="U11" s="67"/>
      <c r="V11" s="67"/>
      <c r="W11" s="67"/>
      <c r="X11" s="67"/>
      <c r="Y11" s="43"/>
    </row>
    <row r="12" spans="1:25" ht="18.75">
      <c r="A12" s="22" t="s">
        <v>66</v>
      </c>
      <c r="B12" s="67"/>
      <c r="C12" s="134"/>
      <c r="D12" s="67"/>
      <c r="E12" s="67"/>
      <c r="F12" s="68"/>
      <c r="G12" s="52"/>
      <c r="I12" s="67"/>
      <c r="J12" s="67"/>
      <c r="K12" s="67"/>
      <c r="L12" s="67"/>
      <c r="M12" s="43"/>
      <c r="O12" s="67"/>
      <c r="P12" s="67"/>
      <c r="Q12" s="67"/>
      <c r="R12" s="67"/>
      <c r="S12" s="43"/>
      <c r="U12" s="67"/>
      <c r="V12" s="67"/>
      <c r="W12" s="67"/>
      <c r="X12" s="67"/>
      <c r="Y12" s="43"/>
    </row>
    <row r="13" spans="1:25" ht="18.75">
      <c r="A13" s="22" t="s">
        <v>9</v>
      </c>
      <c r="B13" s="67">
        <f>Expenditure!E21</f>
        <v>5480.299999999999</v>
      </c>
      <c r="C13" s="134"/>
      <c r="D13" s="67"/>
      <c r="E13" s="67"/>
      <c r="F13" s="68"/>
      <c r="G13" s="52"/>
      <c r="I13" s="67">
        <f>+'Deposit Ac''s'!D14+'Deposit Ac''s'!E14+'Deposit Ac''s'!F14</f>
        <v>0</v>
      </c>
      <c r="J13" s="67"/>
      <c r="K13" s="67"/>
      <c r="L13" s="67"/>
      <c r="M13" s="54"/>
      <c r="O13" s="67"/>
      <c r="P13" s="67"/>
      <c r="Q13" s="67"/>
      <c r="R13" s="67"/>
      <c r="S13" s="54"/>
      <c r="U13" s="67"/>
      <c r="V13" s="67"/>
      <c r="W13" s="67"/>
      <c r="X13" s="67"/>
      <c r="Y13" s="54"/>
    </row>
    <row r="14" spans="2:25" ht="18.75">
      <c r="B14" s="69">
        <f>SUM(B9:B13)</f>
        <v>5480.299999999999</v>
      </c>
      <c r="C14" s="135"/>
      <c r="D14" s="69">
        <f>D9+D11-B13+D12</f>
        <v>27125.170000000002</v>
      </c>
      <c r="E14" s="67"/>
      <c r="F14" s="68"/>
      <c r="G14" s="52"/>
      <c r="I14" s="69">
        <f>SUM(I3:I13)</f>
        <v>0</v>
      </c>
      <c r="J14" s="69">
        <f>SUM(J9+J11-J13)</f>
        <v>10948.5</v>
      </c>
      <c r="K14" s="67"/>
      <c r="L14" s="67"/>
      <c r="M14" s="43"/>
      <c r="O14" s="69">
        <f>SUM(O3:O13)</f>
        <v>0</v>
      </c>
      <c r="P14" s="69">
        <f>SUM(P3:P13)</f>
        <v>44106.54</v>
      </c>
      <c r="Q14" s="67"/>
      <c r="R14" s="67"/>
      <c r="S14" s="43"/>
      <c r="U14" s="69">
        <f>SUM(U3:U13)</f>
        <v>0</v>
      </c>
      <c r="V14" s="69">
        <f>SUM(V3:V13)</f>
        <v>2000</v>
      </c>
      <c r="W14" s="67"/>
      <c r="X14" s="67"/>
      <c r="Y14" s="43"/>
    </row>
    <row r="15" spans="1:25" ht="18.75">
      <c r="A15" s="40" t="s">
        <v>86</v>
      </c>
      <c r="B15" s="71"/>
      <c r="C15" s="136"/>
      <c r="D15" s="72">
        <f>D14</f>
        <v>27125.170000000002</v>
      </c>
      <c r="E15" s="67"/>
      <c r="F15" s="69">
        <f>SUM(F11:F14)</f>
        <v>0</v>
      </c>
      <c r="G15" s="52"/>
      <c r="I15" s="67"/>
      <c r="J15" s="72">
        <f>J14-I14</f>
        <v>10948.5</v>
      </c>
      <c r="K15" s="67"/>
      <c r="L15" s="73">
        <f>SUM(L11:L14)</f>
        <v>0</v>
      </c>
      <c r="M15" s="43"/>
      <c r="O15" s="67"/>
      <c r="P15" s="72">
        <f>+P14-O14</f>
        <v>44106.54</v>
      </c>
      <c r="Q15" s="67"/>
      <c r="R15" s="73">
        <f>SUM(R11:R14)</f>
        <v>0</v>
      </c>
      <c r="S15" s="43"/>
      <c r="U15" s="67"/>
      <c r="V15" s="72">
        <f>+V14-U14</f>
        <v>2000</v>
      </c>
      <c r="W15" s="67"/>
      <c r="X15" s="73">
        <f>SUM(X11:X14)</f>
        <v>0</v>
      </c>
      <c r="Y15" s="43"/>
    </row>
    <row r="16" spans="2:25" ht="18.75">
      <c r="B16" s="50"/>
      <c r="C16" s="137"/>
      <c r="D16" s="53"/>
      <c r="E16" s="50"/>
      <c r="F16" s="51"/>
      <c r="G16" s="52"/>
      <c r="I16" s="50"/>
      <c r="J16" s="50"/>
      <c r="K16" s="50"/>
      <c r="L16" s="50"/>
      <c r="M16" s="43"/>
      <c r="O16" s="50"/>
      <c r="P16" s="50"/>
      <c r="Q16" s="50"/>
      <c r="R16" s="50"/>
      <c r="S16" s="43"/>
      <c r="U16" s="108"/>
      <c r="V16" s="108"/>
      <c r="W16" s="108"/>
      <c r="X16" s="50"/>
      <c r="Y16" s="43"/>
    </row>
    <row r="17" spans="2:25" ht="18.75">
      <c r="B17" s="50"/>
      <c r="C17" s="137"/>
      <c r="D17" s="50"/>
      <c r="E17" s="50"/>
      <c r="F17" s="51"/>
      <c r="G17" s="52"/>
      <c r="I17" s="50"/>
      <c r="J17" s="50"/>
      <c r="K17" s="50"/>
      <c r="L17" s="50"/>
      <c r="M17" s="43"/>
      <c r="O17" s="50"/>
      <c r="P17" s="50"/>
      <c r="Q17" s="50"/>
      <c r="R17" s="50"/>
      <c r="S17" s="43"/>
      <c r="U17" s="108"/>
      <c r="V17" s="108"/>
      <c r="W17" s="108"/>
      <c r="X17" s="50"/>
      <c r="Y17" s="43"/>
    </row>
    <row r="18" spans="1:25" ht="18.75">
      <c r="A18" s="46" t="s">
        <v>10</v>
      </c>
      <c r="B18" s="41" t="s">
        <v>5</v>
      </c>
      <c r="C18" s="132"/>
      <c r="D18" s="41" t="s">
        <v>6</v>
      </c>
      <c r="E18" s="50"/>
      <c r="F18" s="51"/>
      <c r="G18" s="52"/>
      <c r="I18" s="41" t="s">
        <v>5</v>
      </c>
      <c r="J18" s="41" t="s">
        <v>6</v>
      </c>
      <c r="K18" s="50"/>
      <c r="L18" s="50"/>
      <c r="M18" s="43"/>
      <c r="O18" s="41" t="s">
        <v>5</v>
      </c>
      <c r="P18" s="41" t="s">
        <v>6</v>
      </c>
      <c r="Q18" s="50"/>
      <c r="R18" s="50"/>
      <c r="S18" s="43"/>
      <c r="U18" s="121" t="s">
        <v>5</v>
      </c>
      <c r="V18" s="121" t="s">
        <v>6</v>
      </c>
      <c r="W18" s="108"/>
      <c r="X18" s="50"/>
      <c r="Y18" s="43"/>
    </row>
    <row r="19" spans="1:25" ht="37.5">
      <c r="A19" s="105" t="s">
        <v>87</v>
      </c>
      <c r="B19" s="50"/>
      <c r="C19" s="137"/>
      <c r="D19" s="50">
        <v>29678.67</v>
      </c>
      <c r="E19" s="50"/>
      <c r="F19" s="51"/>
      <c r="G19" s="52"/>
      <c r="I19" s="50"/>
      <c r="J19" s="50">
        <v>10948.5</v>
      </c>
      <c r="K19" s="50"/>
      <c r="L19" s="50"/>
      <c r="M19" s="43"/>
      <c r="O19" s="50"/>
      <c r="P19" s="50">
        <v>44106.54</v>
      </c>
      <c r="Q19" s="50"/>
      <c r="R19" s="50"/>
      <c r="S19" s="43"/>
      <c r="U19" s="108"/>
      <c r="V19" s="108">
        <v>2000</v>
      </c>
      <c r="W19" s="108"/>
      <c r="X19" s="50"/>
      <c r="Y19" s="43"/>
    </row>
    <row r="20" spans="1:25" ht="18.75">
      <c r="A20" s="22" t="s">
        <v>11</v>
      </c>
      <c r="B20" s="67">
        <f>D48</f>
        <v>2553.5</v>
      </c>
      <c r="C20" s="138"/>
      <c r="D20" s="67"/>
      <c r="E20" s="50"/>
      <c r="F20" s="51"/>
      <c r="G20" s="52"/>
      <c r="I20" s="67"/>
      <c r="J20" s="67"/>
      <c r="K20" s="50"/>
      <c r="L20" s="50"/>
      <c r="M20" s="43"/>
      <c r="O20" s="67">
        <f>K74</f>
        <v>0</v>
      </c>
      <c r="P20" s="67"/>
      <c r="Q20" s="50"/>
      <c r="R20" s="50"/>
      <c r="S20" s="43"/>
      <c r="U20" s="108">
        <f>P74</f>
        <v>0</v>
      </c>
      <c r="V20" s="108"/>
      <c r="W20" s="108"/>
      <c r="X20" s="50"/>
      <c r="Y20" s="43"/>
    </row>
    <row r="21" spans="2:25" ht="18.75">
      <c r="B21" s="69">
        <f>SUM(B19:B20)</f>
        <v>2553.5</v>
      </c>
      <c r="C21" s="135"/>
      <c r="D21" s="70">
        <f>SUM(D19:D20)</f>
        <v>29678.67</v>
      </c>
      <c r="E21" s="50"/>
      <c r="F21" s="51"/>
      <c r="G21" s="52"/>
      <c r="I21" s="69">
        <f>SUM(I19:I20)</f>
        <v>0</v>
      </c>
      <c r="J21" s="69">
        <f>SUM(J19:J20)</f>
        <v>10948.5</v>
      </c>
      <c r="K21" s="50"/>
      <c r="L21" s="50"/>
      <c r="M21" s="43"/>
      <c r="O21" s="69">
        <f>SUM(O19:O20)</f>
        <v>0</v>
      </c>
      <c r="P21" s="69">
        <f>SUM(P19:P20)</f>
        <v>44106.54</v>
      </c>
      <c r="Q21" s="50"/>
      <c r="R21" s="50"/>
      <c r="S21" s="43"/>
      <c r="U21" s="120">
        <f>SUM(U19:U20)</f>
        <v>0</v>
      </c>
      <c r="V21" s="120">
        <f>SUM(V19:V20)</f>
        <v>2000</v>
      </c>
      <c r="W21" s="108"/>
      <c r="X21" s="50"/>
      <c r="Y21" s="43"/>
    </row>
    <row r="22" spans="1:25" ht="19.5" thickBot="1">
      <c r="A22" s="40" t="s">
        <v>86</v>
      </c>
      <c r="B22" s="71"/>
      <c r="C22" s="136"/>
      <c r="D22" s="74">
        <f>+D21-B21</f>
        <v>27125.17</v>
      </c>
      <c r="E22" s="50"/>
      <c r="F22" s="51"/>
      <c r="G22" s="52"/>
      <c r="I22" s="67"/>
      <c r="J22" s="74">
        <f>J21-I21</f>
        <v>10948.5</v>
      </c>
      <c r="K22" s="50"/>
      <c r="L22" s="50"/>
      <c r="M22" s="43"/>
      <c r="O22" s="67"/>
      <c r="P22" s="74">
        <f>P21-O21</f>
        <v>44106.54</v>
      </c>
      <c r="Q22" s="50"/>
      <c r="R22" s="50"/>
      <c r="S22" s="43"/>
      <c r="U22" s="108"/>
      <c r="V22" s="122">
        <f>V21-U21</f>
        <v>2000</v>
      </c>
      <c r="W22" s="108"/>
      <c r="X22" s="50"/>
      <c r="Y22" s="43"/>
    </row>
    <row r="23" spans="2:25" ht="18.75">
      <c r="B23" s="75"/>
      <c r="C23" s="139"/>
      <c r="D23" s="76">
        <f>+D15-D22</f>
        <v>0</v>
      </c>
      <c r="I23" s="67"/>
      <c r="J23" s="76">
        <f>+J15-J22</f>
        <v>0</v>
      </c>
      <c r="Y23" s="43"/>
    </row>
    <row r="24" spans="1:25" ht="18.75">
      <c r="A24" s="57"/>
      <c r="B24" s="58"/>
      <c r="C24" s="140"/>
      <c r="D24" s="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8"/>
      <c r="V24" s="58"/>
      <c r="W24" s="57"/>
      <c r="X24" s="57"/>
      <c r="Y24" s="123"/>
    </row>
    <row r="25" ht="18.75">
      <c r="A25" s="49"/>
    </row>
    <row r="26" ht="18.75">
      <c r="A26" s="49"/>
    </row>
    <row r="27" spans="1:4" ht="18.75">
      <c r="A27" s="46" t="s">
        <v>88</v>
      </c>
      <c r="B27" s="40"/>
      <c r="C27" s="141"/>
      <c r="D27" s="40"/>
    </row>
    <row r="28" spans="1:21" ht="18.75">
      <c r="A28" s="40"/>
      <c r="B28" s="41" t="s">
        <v>5</v>
      </c>
      <c r="C28" s="132"/>
      <c r="D28" s="41" t="s">
        <v>6</v>
      </c>
      <c r="I28" s="27" t="s">
        <v>12</v>
      </c>
      <c r="U28" s="128"/>
    </row>
    <row r="29" spans="1:21" ht="18.75">
      <c r="A29" s="40" t="s">
        <v>13</v>
      </c>
      <c r="B29" s="49" t="s">
        <v>67</v>
      </c>
      <c r="C29" s="142"/>
      <c r="D29" s="76">
        <f>D22</f>
        <v>27125.17</v>
      </c>
      <c r="I29" s="28"/>
      <c r="U29" s="129"/>
    </row>
    <row r="30" spans="1:21" ht="18.75">
      <c r="A30" s="40" t="s">
        <v>15</v>
      </c>
      <c r="B30" s="40"/>
      <c r="C30" s="141"/>
      <c r="D30" s="67">
        <f>J22</f>
        <v>10948.5</v>
      </c>
      <c r="E30" s="60"/>
      <c r="H30" s="29">
        <v>1</v>
      </c>
      <c r="I30" s="22" t="s">
        <v>92</v>
      </c>
      <c r="U30" s="128"/>
    </row>
    <row r="31" spans="1:21" ht="18.75">
      <c r="A31" s="40" t="s">
        <v>64</v>
      </c>
      <c r="B31" s="40"/>
      <c r="C31" s="141"/>
      <c r="D31" s="67">
        <f>P22</f>
        <v>44106.54</v>
      </c>
      <c r="E31" s="60"/>
      <c r="G31" s="50"/>
      <c r="I31" s="28"/>
      <c r="U31" s="128"/>
    </row>
    <row r="32" spans="1:21" ht="18.75">
      <c r="A32" s="40" t="s">
        <v>17</v>
      </c>
      <c r="B32" s="40"/>
      <c r="C32" s="141"/>
      <c r="D32" s="67">
        <f>V22</f>
        <v>2000</v>
      </c>
      <c r="E32" s="60"/>
      <c r="U32" s="128"/>
    </row>
    <row r="33" spans="1:21" ht="18.75">
      <c r="A33" s="40"/>
      <c r="B33" s="55">
        <f>SUM(B29:B32)</f>
        <v>0</v>
      </c>
      <c r="C33" s="143"/>
      <c r="D33" s="69">
        <f>SUM(D29:D32)</f>
        <v>84180.20999999999</v>
      </c>
      <c r="F33" s="61"/>
      <c r="G33" s="61"/>
      <c r="I33" s="22" t="s">
        <v>18</v>
      </c>
      <c r="U33" s="130"/>
    </row>
    <row r="34" spans="1:22" ht="19.5" thickBot="1">
      <c r="A34" s="40"/>
      <c r="B34" s="40"/>
      <c r="C34" s="141"/>
      <c r="D34" s="144">
        <f>D33-B33</f>
        <v>84180.20999999999</v>
      </c>
      <c r="F34" s="60"/>
      <c r="G34" s="60"/>
      <c r="I34" s="28"/>
      <c r="U34" s="128"/>
      <c r="V34" s="59"/>
    </row>
    <row r="35" spans="6:21" ht="19.5" thickTop="1">
      <c r="F35" s="60"/>
      <c r="G35" s="60"/>
      <c r="H35" s="29">
        <v>2</v>
      </c>
      <c r="I35" s="22" t="s">
        <v>93</v>
      </c>
      <c r="U35" s="128"/>
    </row>
    <row r="36" spans="1:21" ht="18.75">
      <c r="A36" s="40" t="s">
        <v>89</v>
      </c>
      <c r="D36" s="50">
        <v>89606.42</v>
      </c>
      <c r="F36" s="60"/>
      <c r="G36" s="60"/>
      <c r="U36" s="128"/>
    </row>
    <row r="37" spans="1:21" ht="18.75">
      <c r="A37" s="40" t="s">
        <v>14</v>
      </c>
      <c r="D37" s="56">
        <f>D11+J11+P11+V11</f>
        <v>54.09</v>
      </c>
      <c r="F37" s="60"/>
      <c r="G37" s="60"/>
      <c r="U37" s="129"/>
    </row>
    <row r="38" spans="1:21" ht="18.75">
      <c r="A38" s="40" t="s">
        <v>16</v>
      </c>
      <c r="D38" s="58">
        <f>Expenditure!E21</f>
        <v>5480.299999999999</v>
      </c>
      <c r="I38" s="22" t="s">
        <v>18</v>
      </c>
      <c r="U38" s="129"/>
    </row>
    <row r="39" spans="1:21" ht="19.5" thickBot="1">
      <c r="A39" s="40" t="s">
        <v>90</v>
      </c>
      <c r="D39" s="144">
        <f>D36+D37-D38</f>
        <v>84180.20999999999</v>
      </c>
      <c r="E39" s="56"/>
      <c r="U39" s="128"/>
    </row>
    <row r="40" ht="19.5" thickTop="1">
      <c r="D40" s="56">
        <f>D39-D34</f>
        <v>0</v>
      </c>
    </row>
    <row r="41" spans="1:4" ht="18.75">
      <c r="A41" s="40" t="s">
        <v>91</v>
      </c>
      <c r="D41" s="56"/>
    </row>
    <row r="42" spans="1:5" ht="18.75">
      <c r="A42" s="94"/>
      <c r="B42" s="90"/>
      <c r="C42" s="145"/>
      <c r="E42" s="100"/>
    </row>
    <row r="43" spans="1:10" ht="37.5">
      <c r="A43" s="125">
        <v>1631</v>
      </c>
      <c r="B43" s="147" t="s">
        <v>78</v>
      </c>
      <c r="C43" s="147" t="s">
        <v>99</v>
      </c>
      <c r="D43" s="111">
        <v>72</v>
      </c>
      <c r="J43" s="146"/>
    </row>
    <row r="44" spans="1:10" ht="18.75">
      <c r="A44" s="125">
        <v>1617</v>
      </c>
      <c r="B44" s="147" t="s">
        <v>78</v>
      </c>
      <c r="C44" s="147" t="s">
        <v>83</v>
      </c>
      <c r="D44" s="111">
        <v>204</v>
      </c>
      <c r="J44" s="146"/>
    </row>
    <row r="45" spans="1:10" ht="18.75">
      <c r="A45" s="125">
        <v>1627</v>
      </c>
      <c r="B45" s="147" t="s">
        <v>78</v>
      </c>
      <c r="C45" s="147" t="s">
        <v>105</v>
      </c>
      <c r="D45" s="111">
        <v>1877.5</v>
      </c>
      <c r="J45" s="146"/>
    </row>
    <row r="46" spans="1:10" ht="18.75">
      <c r="A46" s="109">
        <v>1632</v>
      </c>
      <c r="B46" s="110" t="s">
        <v>103</v>
      </c>
      <c r="C46" s="112" t="s">
        <v>104</v>
      </c>
      <c r="D46" s="111">
        <v>400</v>
      </c>
      <c r="J46" s="146"/>
    </row>
    <row r="47" spans="1:10" ht="19.5" thickBot="1">
      <c r="A47" s="29"/>
      <c r="B47" s="92"/>
      <c r="C47" s="145"/>
      <c r="D47" s="148"/>
      <c r="E47" s="100"/>
      <c r="J47" s="146"/>
    </row>
    <row r="48" spans="2:10" ht="18.75">
      <c r="B48" s="40" t="s">
        <v>21</v>
      </c>
      <c r="D48" s="149">
        <f>SUM(D43:D47)</f>
        <v>2553.5</v>
      </c>
      <c r="J48" s="146"/>
    </row>
    <row r="49" spans="5:10" ht="18.75">
      <c r="E49" s="100"/>
      <c r="J49" s="146"/>
    </row>
    <row r="50" spans="5:10" ht="18.75">
      <c r="E50" s="100"/>
      <c r="J50" s="146"/>
    </row>
    <row r="51" spans="5:10" ht="18.75">
      <c r="E51" s="100"/>
      <c r="J51" s="146"/>
    </row>
    <row r="52" spans="5:10" ht="18.75">
      <c r="E52" s="100"/>
      <c r="J52" s="146"/>
    </row>
    <row r="53" spans="5:10" ht="18.75">
      <c r="E53" s="100"/>
      <c r="J53" s="146"/>
    </row>
    <row r="54" spans="5:10" ht="18.75">
      <c r="E54" s="100"/>
      <c r="J54" s="146"/>
    </row>
  </sheetData>
  <sheetProtection/>
  <mergeCells count="6">
    <mergeCell ref="A1:R1"/>
    <mergeCell ref="A2:R2"/>
    <mergeCell ref="B6:F6"/>
    <mergeCell ref="I6:L6"/>
    <mergeCell ref="O6:R6"/>
    <mergeCell ref="U6:X6"/>
  </mergeCells>
  <printOptions/>
  <pageMargins left="0.25" right="0.25" top="0.75" bottom="0.75" header="0.3" footer="0.3"/>
  <pageSetup fitToHeight="1" fitToWidth="1"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70" zoomScaleNormal="70" zoomScalePageLayoutView="0" workbookViewId="0" topLeftCell="A1">
      <selection activeCell="F6" sqref="F6"/>
    </sheetView>
  </sheetViews>
  <sheetFormatPr defaultColWidth="9.140625" defaultRowHeight="12.75"/>
  <cols>
    <col min="1" max="1" width="10.140625" style="3" customWidth="1"/>
    <col min="2" max="2" width="70.8515625" style="3" customWidth="1"/>
    <col min="3" max="3" width="14.8515625" style="3" bestFit="1" customWidth="1"/>
    <col min="4" max="4" width="13.28125" style="3" bestFit="1" customWidth="1"/>
    <col min="5" max="5" width="14.8515625" style="3" bestFit="1" customWidth="1"/>
    <col min="6" max="6" width="11.57421875" style="3" bestFit="1" customWidth="1"/>
    <col min="7" max="7" width="15.8515625" style="3" bestFit="1" customWidth="1"/>
    <col min="8" max="8" width="10.28125" style="3" hidden="1" customWidth="1"/>
    <col min="9" max="9" width="14.8515625" style="3" bestFit="1" customWidth="1"/>
    <col min="10" max="16384" width="9.140625" style="3" customWidth="1"/>
  </cols>
  <sheetData>
    <row r="1" spans="1:19" ht="2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2"/>
      <c r="N1" s="2"/>
      <c r="O1" s="2"/>
      <c r="P1" s="2"/>
      <c r="Q1" s="2"/>
      <c r="R1" s="2"/>
      <c r="S1" s="2"/>
    </row>
    <row r="2" spans="2:19" ht="2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</row>
    <row r="3" spans="1:19" ht="21">
      <c r="A3" s="183" t="s">
        <v>51</v>
      </c>
      <c r="B3" s="183"/>
      <c r="C3" s="183"/>
      <c r="D3" s="183"/>
      <c r="E3" s="183"/>
      <c r="F3" s="183"/>
      <c r="G3" s="183"/>
      <c r="H3" s="183"/>
      <c r="I3" s="183"/>
      <c r="J3" s="4"/>
      <c r="K3" s="4"/>
      <c r="L3" s="4"/>
      <c r="M3" s="4"/>
      <c r="N3" s="4"/>
      <c r="O3" s="4"/>
      <c r="P3" s="4"/>
      <c r="Q3" s="4"/>
      <c r="R3" s="4"/>
      <c r="S3" s="4"/>
    </row>
    <row r="4" spans="1:9" ht="18.75">
      <c r="A4" s="7" t="str">
        <f>'Bank Rec'!A4</f>
        <v>Month January 2018</v>
      </c>
      <c r="B4" s="103"/>
      <c r="C4" s="31"/>
      <c r="D4" s="31"/>
      <c r="E4" s="31"/>
      <c r="F4" s="31"/>
      <c r="G4" s="31"/>
      <c r="H4" s="31"/>
      <c r="I4" s="31"/>
    </row>
    <row r="5" spans="1:9" ht="12.75">
      <c r="A5" s="31"/>
      <c r="B5" s="31"/>
      <c r="C5" s="31"/>
      <c r="D5" s="31"/>
      <c r="E5" s="31"/>
      <c r="F5" s="31"/>
      <c r="G5" s="31"/>
      <c r="H5" s="31"/>
      <c r="I5" s="31"/>
    </row>
    <row r="6" spans="1:9" s="8" customFormat="1" ht="18">
      <c r="A6" s="32" t="s">
        <v>19</v>
      </c>
      <c r="B6" s="33" t="s">
        <v>20</v>
      </c>
      <c r="C6" s="9" t="s">
        <v>21</v>
      </c>
      <c r="D6" s="9" t="s">
        <v>7</v>
      </c>
      <c r="E6" s="9" t="s">
        <v>22</v>
      </c>
      <c r="F6" s="34" t="s">
        <v>23</v>
      </c>
      <c r="G6" s="34" t="s">
        <v>24</v>
      </c>
      <c r="H6" s="34" t="s">
        <v>25</v>
      </c>
      <c r="I6" s="34" t="s">
        <v>26</v>
      </c>
    </row>
    <row r="7" spans="1:9" s="8" customFormat="1" ht="15.75">
      <c r="A7" s="35">
        <v>43105</v>
      </c>
      <c r="B7" s="8" t="s">
        <v>69</v>
      </c>
      <c r="C7" s="113">
        <v>1.7</v>
      </c>
      <c r="D7" s="78"/>
      <c r="E7" s="78"/>
      <c r="F7" s="12">
        <v>1.7</v>
      </c>
      <c r="G7" s="12"/>
      <c r="H7" s="12"/>
      <c r="I7" s="12"/>
    </row>
    <row r="8" spans="1:10" s="8" customFormat="1" ht="15.75">
      <c r="A8" s="35"/>
      <c r="C8" s="114"/>
      <c r="D8" s="16"/>
      <c r="E8" s="16"/>
      <c r="F8" s="16"/>
      <c r="G8" s="16"/>
      <c r="H8" s="16"/>
      <c r="I8" s="82"/>
      <c r="J8" s="17"/>
    </row>
    <row r="9" spans="1:10" s="8" customFormat="1" ht="15.75">
      <c r="A9" s="36"/>
      <c r="B9" s="36"/>
      <c r="C9" s="115">
        <f aca="true" t="shared" si="0" ref="C9:I9">SUM(C7:C7)</f>
        <v>1.7</v>
      </c>
      <c r="D9" s="115">
        <f t="shared" si="0"/>
        <v>0</v>
      </c>
      <c r="E9" s="115">
        <f t="shared" si="0"/>
        <v>0</v>
      </c>
      <c r="F9" s="115">
        <f t="shared" si="0"/>
        <v>1.7</v>
      </c>
      <c r="G9" s="115">
        <f t="shared" si="0"/>
        <v>0</v>
      </c>
      <c r="H9" s="115">
        <f t="shared" si="0"/>
        <v>0</v>
      </c>
      <c r="I9" s="115">
        <f t="shared" si="0"/>
        <v>0</v>
      </c>
      <c r="J9" s="17"/>
    </row>
    <row r="10" spans="1:12" s="8" customFormat="1" ht="15.75">
      <c r="A10" s="36"/>
      <c r="B10" s="36"/>
      <c r="C10" s="12"/>
      <c r="D10" s="12"/>
      <c r="E10" s="12"/>
      <c r="F10" s="12"/>
      <c r="G10" s="12"/>
      <c r="H10" s="12"/>
      <c r="I10" s="12"/>
      <c r="J10" s="12"/>
      <c r="K10" s="36"/>
      <c r="L10" s="36"/>
    </row>
    <row r="11" spans="1:12" ht="15.75">
      <c r="A11" s="36"/>
      <c r="B11" s="36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2.75">
      <c r="B12" s="37" t="s">
        <v>12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2:6" ht="12.75">
      <c r="B13" s="30"/>
      <c r="D13" s="26"/>
      <c r="E13" s="26"/>
      <c r="F13" s="26"/>
    </row>
    <row r="14" spans="1:6" ht="18.75">
      <c r="A14" s="39">
        <v>1</v>
      </c>
      <c r="B14" s="22" t="str">
        <f>+'Bank Rec'!I30</f>
        <v>Finance &amp; Personnel Committee Meeting - 8th March 2018</v>
      </c>
      <c r="D14" s="26"/>
      <c r="E14" s="39">
        <v>2</v>
      </c>
      <c r="F14" s="22" t="str">
        <f>+'Bank Rec'!I35</f>
        <v>Parish Council Meeting - 19th March 2018</v>
      </c>
    </row>
    <row r="15" spans="1:6" ht="12.75">
      <c r="A15" s="39"/>
      <c r="B15" s="6"/>
      <c r="D15" s="26"/>
      <c r="E15" s="39"/>
      <c r="F15" s="6"/>
    </row>
    <row r="16" spans="2:4" ht="12.75">
      <c r="B16" s="30"/>
      <c r="D16" s="26"/>
    </row>
    <row r="17" spans="2:6" ht="18.75">
      <c r="B17" s="22" t="s">
        <v>18</v>
      </c>
      <c r="D17" s="26"/>
      <c r="F17" s="22" t="s">
        <v>18</v>
      </c>
    </row>
    <row r="33" ht="12.75">
      <c r="C33" s="24"/>
    </row>
  </sheetData>
  <sheetProtection/>
  <mergeCells count="2">
    <mergeCell ref="A1:L1"/>
    <mergeCell ref="A3:I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zoomScale="60" zoomScaleNormal="60" zoomScalePageLayoutView="0" workbookViewId="0" topLeftCell="A1">
      <selection activeCell="E9" sqref="E9"/>
    </sheetView>
  </sheetViews>
  <sheetFormatPr defaultColWidth="9.140625" defaultRowHeight="12.75"/>
  <cols>
    <col min="1" max="1" width="13.421875" style="86" customWidth="1"/>
    <col min="2" max="2" width="9.8515625" style="22" customWidth="1"/>
    <col min="3" max="3" width="45.00390625" style="22" customWidth="1"/>
    <col min="4" max="4" width="53.8515625" style="22" customWidth="1"/>
    <col min="5" max="5" width="16.57421875" style="22" bestFit="1" customWidth="1"/>
    <col min="6" max="6" width="16.140625" style="22" customWidth="1"/>
    <col min="7" max="7" width="9.8515625" style="22" hidden="1" customWidth="1"/>
    <col min="8" max="8" width="10.8515625" style="22" customWidth="1"/>
    <col min="9" max="9" width="10.421875" style="22" hidden="1" customWidth="1"/>
    <col min="10" max="10" width="7.00390625" style="22" hidden="1" customWidth="1"/>
    <col min="11" max="11" width="17.57421875" style="22" hidden="1" customWidth="1"/>
    <col min="12" max="12" width="15.28125" style="22" hidden="1" customWidth="1"/>
    <col min="13" max="13" width="11.8515625" style="22" bestFit="1" customWidth="1"/>
    <col min="14" max="14" width="12.140625" style="22" bestFit="1" customWidth="1"/>
    <col min="15" max="15" width="14.140625" style="22" hidden="1" customWidth="1"/>
    <col min="16" max="16" width="16.8515625" style="22" hidden="1" customWidth="1"/>
    <col min="17" max="17" width="11.8515625" style="22" bestFit="1" customWidth="1"/>
    <col min="18" max="18" width="10.421875" style="22" bestFit="1" customWidth="1"/>
    <col min="19" max="19" width="13.421875" style="22" hidden="1" customWidth="1"/>
    <col min="20" max="20" width="12.00390625" style="22" hidden="1" customWidth="1"/>
    <col min="21" max="21" width="10.421875" style="22" hidden="1" customWidth="1"/>
    <col min="22" max="22" width="16.8515625" style="22" hidden="1" customWidth="1"/>
    <col min="23" max="23" width="9.28125" style="22" hidden="1" customWidth="1"/>
    <col min="24" max="24" width="18.421875" style="22" hidden="1" customWidth="1"/>
    <col min="25" max="25" width="14.7109375" style="22" bestFit="1" customWidth="1"/>
    <col min="26" max="26" width="6.8515625" style="22" bestFit="1" customWidth="1"/>
    <col min="27" max="27" width="14.00390625" style="22" bestFit="1" customWidth="1"/>
    <col min="28" max="28" width="24.421875" style="22" hidden="1" customWidth="1"/>
    <col min="29" max="29" width="12.28125" style="22" hidden="1" customWidth="1"/>
    <col min="30" max="30" width="14.57421875" style="22" hidden="1" customWidth="1"/>
    <col min="31" max="31" width="11.421875" style="22" hidden="1" customWidth="1"/>
    <col min="32" max="32" width="9.28125" style="22" hidden="1" customWidth="1"/>
    <col min="33" max="33" width="16.140625" style="22" hidden="1" customWidth="1"/>
    <col min="34" max="34" width="23.00390625" style="22" customWidth="1"/>
    <col min="35" max="35" width="14.140625" style="22" hidden="1" customWidth="1"/>
    <col min="36" max="36" width="15.421875" style="22" hidden="1" customWidth="1"/>
    <col min="37" max="37" width="17.8515625" style="50" customWidth="1"/>
    <col min="38" max="38" width="13.00390625" style="50" hidden="1" customWidth="1"/>
    <col min="39" max="39" width="15.57421875" style="50" hidden="1" customWidth="1"/>
    <col min="40" max="40" width="39.8515625" style="22" hidden="1" customWidth="1"/>
    <col min="41" max="43" width="9.140625" style="22" customWidth="1"/>
    <col min="44" max="16384" width="9.140625" style="22" customWidth="1"/>
  </cols>
  <sheetData>
    <row r="1" spans="1:37" ht="18.75">
      <c r="A1" s="181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</row>
    <row r="2" spans="1:37" ht="18.75">
      <c r="A2" s="184" t="s">
        <v>52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</row>
    <row r="3" spans="1:3" ht="18.75">
      <c r="A3" s="7"/>
      <c r="B3" s="84"/>
      <c r="C3" s="84"/>
    </row>
    <row r="4" spans="1:4" ht="18.75">
      <c r="A4" s="7" t="str">
        <f>'Bank Rec'!A4</f>
        <v>Month January 2018</v>
      </c>
      <c r="B4" s="85"/>
      <c r="D4" s="7"/>
    </row>
    <row r="5" spans="5:19" ht="18.75">
      <c r="E5" s="56"/>
      <c r="F5" s="56"/>
      <c r="G5" s="56"/>
      <c r="H5" s="40"/>
      <c r="I5" s="40"/>
      <c r="J5" s="40"/>
      <c r="K5" s="40"/>
      <c r="L5" s="40"/>
      <c r="M5" s="44"/>
      <c r="N5" s="44"/>
      <c r="O5" s="44"/>
      <c r="P5" s="44"/>
      <c r="Q5" s="44"/>
      <c r="R5" s="44"/>
      <c r="S5" s="44"/>
    </row>
    <row r="6" spans="1:40" ht="65.25" customHeight="1">
      <c r="A6" s="83" t="s">
        <v>19</v>
      </c>
      <c r="B6" s="41" t="s">
        <v>20</v>
      </c>
      <c r="C6" s="87" t="s">
        <v>27</v>
      </c>
      <c r="D6" s="87" t="s">
        <v>28</v>
      </c>
      <c r="E6" s="41" t="s">
        <v>21</v>
      </c>
      <c r="F6" s="41" t="s">
        <v>7</v>
      </c>
      <c r="G6" s="41" t="s">
        <v>29</v>
      </c>
      <c r="H6" s="41" t="s">
        <v>30</v>
      </c>
      <c r="I6" s="41" t="s">
        <v>31</v>
      </c>
      <c r="J6" s="41" t="s">
        <v>32</v>
      </c>
      <c r="K6" s="41" t="s">
        <v>60</v>
      </c>
      <c r="L6" s="132" t="s">
        <v>79</v>
      </c>
      <c r="M6" s="88" t="s">
        <v>33</v>
      </c>
      <c r="N6" s="88" t="s">
        <v>34</v>
      </c>
      <c r="O6" s="88" t="s">
        <v>35</v>
      </c>
      <c r="P6" s="88" t="s">
        <v>36</v>
      </c>
      <c r="Q6" s="88" t="s">
        <v>37</v>
      </c>
      <c r="R6" s="88" t="s">
        <v>38</v>
      </c>
      <c r="S6" s="88" t="s">
        <v>39</v>
      </c>
      <c r="T6" s="88" t="s">
        <v>40</v>
      </c>
      <c r="U6" s="88" t="s">
        <v>41</v>
      </c>
      <c r="V6" s="88" t="s">
        <v>59</v>
      </c>
      <c r="W6" s="88" t="s">
        <v>42</v>
      </c>
      <c r="X6" s="88" t="s">
        <v>43</v>
      </c>
      <c r="Y6" s="88" t="s">
        <v>44</v>
      </c>
      <c r="Z6" s="88" t="s">
        <v>61</v>
      </c>
      <c r="AA6" s="88" t="s">
        <v>45</v>
      </c>
      <c r="AB6" s="88" t="s">
        <v>58</v>
      </c>
      <c r="AC6" s="88" t="s">
        <v>55</v>
      </c>
      <c r="AD6" s="88" t="s">
        <v>56</v>
      </c>
      <c r="AE6" s="88" t="s">
        <v>57</v>
      </c>
      <c r="AF6" s="88" t="s">
        <v>54</v>
      </c>
      <c r="AG6" s="88" t="s">
        <v>47</v>
      </c>
      <c r="AH6" s="88" t="s">
        <v>53</v>
      </c>
      <c r="AI6" s="88" t="s">
        <v>46</v>
      </c>
      <c r="AJ6" s="88" t="s">
        <v>48</v>
      </c>
      <c r="AK6" s="88" t="s">
        <v>49</v>
      </c>
      <c r="AL6" s="88" t="s">
        <v>26</v>
      </c>
      <c r="AN6" s="105" t="s">
        <v>68</v>
      </c>
    </row>
    <row r="7" spans="1:40" ht="26.25" customHeight="1">
      <c r="A7" s="89">
        <v>43102</v>
      </c>
      <c r="B7" s="109" t="s">
        <v>74</v>
      </c>
      <c r="C7" s="110" t="s">
        <v>94</v>
      </c>
      <c r="D7" s="112" t="s">
        <v>95</v>
      </c>
      <c r="E7" s="111">
        <v>1000</v>
      </c>
      <c r="F7" s="153">
        <v>166.67</v>
      </c>
      <c r="G7" s="90"/>
      <c r="H7" s="90"/>
      <c r="I7" s="90"/>
      <c r="J7" s="90"/>
      <c r="K7" s="90"/>
      <c r="L7" s="145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>
        <v>833.33</v>
      </c>
      <c r="AB7" s="50"/>
      <c r="AC7" s="50"/>
      <c r="AD7" s="50"/>
      <c r="AE7" s="50"/>
      <c r="AF7" s="50"/>
      <c r="AG7" s="50"/>
      <c r="AH7" s="50"/>
      <c r="AI7" s="50"/>
      <c r="AJ7" s="50"/>
      <c r="AN7" s="152">
        <f>SUM(F7:AL7)-E7</f>
        <v>0</v>
      </c>
    </row>
    <row r="8" spans="1:40" s="92" customFormat="1" ht="18.75">
      <c r="A8" s="89">
        <v>43104</v>
      </c>
      <c r="B8" s="125" t="s">
        <v>74</v>
      </c>
      <c r="C8" s="124" t="s">
        <v>72</v>
      </c>
      <c r="D8" s="124" t="s">
        <v>73</v>
      </c>
      <c r="E8" s="111">
        <v>44.27</v>
      </c>
      <c r="F8" s="153">
        <v>7.38</v>
      </c>
      <c r="L8" s="150"/>
      <c r="M8" s="151"/>
      <c r="N8" s="151"/>
      <c r="O8" s="151"/>
      <c r="P8" s="151"/>
      <c r="Q8" s="151">
        <v>36.89</v>
      </c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2"/>
    </row>
    <row r="9" spans="1:40" s="92" customFormat="1" ht="18.75">
      <c r="A9" s="89">
        <v>43108</v>
      </c>
      <c r="B9" s="125" t="s">
        <v>74</v>
      </c>
      <c r="C9" s="126" t="s">
        <v>75</v>
      </c>
      <c r="D9" s="127" t="s">
        <v>76</v>
      </c>
      <c r="E9" s="111">
        <v>8</v>
      </c>
      <c r="F9" s="153"/>
      <c r="L9" s="150"/>
      <c r="M9" s="151">
        <v>8</v>
      </c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2"/>
    </row>
    <row r="10" spans="1:41" ht="18.75">
      <c r="A10" s="89">
        <v>43115</v>
      </c>
      <c r="B10" s="125" t="s">
        <v>74</v>
      </c>
      <c r="C10" s="126" t="s">
        <v>81</v>
      </c>
      <c r="D10" s="126" t="s">
        <v>77</v>
      </c>
      <c r="E10" s="111">
        <v>5</v>
      </c>
      <c r="F10" s="154">
        <v>0.84</v>
      </c>
      <c r="G10" s="106"/>
      <c r="H10" s="106"/>
      <c r="I10" s="106"/>
      <c r="J10" s="106"/>
      <c r="K10" s="107"/>
      <c r="L10" s="107"/>
      <c r="M10" s="106"/>
      <c r="N10" s="106"/>
      <c r="O10" s="106"/>
      <c r="P10" s="106"/>
      <c r="Q10" s="106">
        <v>4.16</v>
      </c>
      <c r="R10" s="106"/>
      <c r="S10" s="108"/>
      <c r="T10" s="108"/>
      <c r="U10" s="108"/>
      <c r="V10" s="107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M10" s="22"/>
      <c r="AN10" s="152">
        <f>SUM(F10:AL10)-E10</f>
        <v>0</v>
      </c>
      <c r="AO10" s="60"/>
    </row>
    <row r="11" spans="1:41" ht="18.75">
      <c r="A11" s="89">
        <v>43122</v>
      </c>
      <c r="B11" s="125">
        <v>1626</v>
      </c>
      <c r="C11" s="126" t="s">
        <v>97</v>
      </c>
      <c r="D11" s="126" t="s">
        <v>98</v>
      </c>
      <c r="E11" s="111">
        <v>41.22</v>
      </c>
      <c r="F11" s="154">
        <v>6.87</v>
      </c>
      <c r="G11" s="106"/>
      <c r="H11" s="106"/>
      <c r="I11" s="106"/>
      <c r="J11" s="106"/>
      <c r="K11" s="107"/>
      <c r="L11" s="107"/>
      <c r="M11" s="106"/>
      <c r="N11" s="106"/>
      <c r="O11" s="106"/>
      <c r="P11" s="106"/>
      <c r="Q11" s="106"/>
      <c r="R11" s="106">
        <f>E11-F11</f>
        <v>34.35</v>
      </c>
      <c r="S11" s="108"/>
      <c r="T11" s="108"/>
      <c r="U11" s="108"/>
      <c r="V11" s="107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M11" s="22"/>
      <c r="AN11" s="152"/>
      <c r="AO11" s="60"/>
    </row>
    <row r="12" spans="1:41" ht="18.75">
      <c r="A12" s="89">
        <v>43122</v>
      </c>
      <c r="B12" s="125">
        <v>1627</v>
      </c>
      <c r="C12" s="126" t="s">
        <v>78</v>
      </c>
      <c r="D12" s="126" t="s">
        <v>100</v>
      </c>
      <c r="E12" s="111">
        <v>1877.5</v>
      </c>
      <c r="F12" s="154">
        <v>312.92</v>
      </c>
      <c r="G12" s="106"/>
      <c r="H12" s="106"/>
      <c r="I12" s="106"/>
      <c r="J12" s="106"/>
      <c r="K12" s="107"/>
      <c r="L12" s="107"/>
      <c r="M12" s="106"/>
      <c r="N12" s="106"/>
      <c r="O12" s="106"/>
      <c r="P12" s="106"/>
      <c r="Q12" s="106"/>
      <c r="R12" s="106"/>
      <c r="S12" s="108"/>
      <c r="T12" s="108"/>
      <c r="U12" s="108"/>
      <c r="V12" s="107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>
        <v>1564.58</v>
      </c>
      <c r="AI12" s="50"/>
      <c r="AJ12" s="50"/>
      <c r="AM12" s="22"/>
      <c r="AN12" s="152"/>
      <c r="AO12" s="60"/>
    </row>
    <row r="13" spans="1:41" ht="18.75">
      <c r="A13" s="89">
        <v>43122</v>
      </c>
      <c r="B13" s="109">
        <v>1628</v>
      </c>
      <c r="C13" s="110" t="s">
        <v>71</v>
      </c>
      <c r="D13" s="112" t="s">
        <v>82</v>
      </c>
      <c r="E13" s="111">
        <v>255.12</v>
      </c>
      <c r="F13" s="154"/>
      <c r="G13" s="50"/>
      <c r="H13" s="50">
        <v>255.12</v>
      </c>
      <c r="I13" s="106"/>
      <c r="J13" s="106"/>
      <c r="K13" s="107"/>
      <c r="L13" s="107"/>
      <c r="M13" s="106"/>
      <c r="N13" s="106"/>
      <c r="O13" s="106"/>
      <c r="P13" s="106"/>
      <c r="Q13" s="106"/>
      <c r="R13" s="106"/>
      <c r="S13" s="108"/>
      <c r="T13" s="108"/>
      <c r="U13" s="108"/>
      <c r="V13" s="107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M13" s="22"/>
      <c r="AN13" s="152"/>
      <c r="AO13" s="60"/>
    </row>
    <row r="14" spans="1:41" ht="18.75">
      <c r="A14" s="89">
        <v>43122</v>
      </c>
      <c r="B14" s="109">
        <v>1629</v>
      </c>
      <c r="C14" s="110" t="s">
        <v>70</v>
      </c>
      <c r="D14" s="112" t="s">
        <v>80</v>
      </c>
      <c r="E14" s="111">
        <v>741.24</v>
      </c>
      <c r="F14" s="154"/>
      <c r="G14" s="50"/>
      <c r="H14" s="50">
        <v>741.24</v>
      </c>
      <c r="I14" s="50"/>
      <c r="J14" s="50"/>
      <c r="K14" s="91"/>
      <c r="L14" s="91"/>
      <c r="M14" s="50"/>
      <c r="N14" s="50"/>
      <c r="O14" s="50"/>
      <c r="P14" s="50"/>
      <c r="Q14" s="93"/>
      <c r="R14" s="93"/>
      <c r="S14" s="50"/>
      <c r="T14" s="50"/>
      <c r="U14" s="50"/>
      <c r="V14" s="9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N14" s="152">
        <f>SUM(F14:AL14)-E14</f>
        <v>0</v>
      </c>
      <c r="AO14" s="60"/>
    </row>
    <row r="15" spans="1:41" ht="18.75">
      <c r="A15" s="89">
        <v>43123</v>
      </c>
      <c r="B15" s="109">
        <v>1630</v>
      </c>
      <c r="C15" s="110" t="s">
        <v>101</v>
      </c>
      <c r="D15" s="112" t="s">
        <v>102</v>
      </c>
      <c r="E15" s="111">
        <v>29.95</v>
      </c>
      <c r="F15" s="154">
        <v>4.99</v>
      </c>
      <c r="G15" s="50"/>
      <c r="H15" s="50"/>
      <c r="I15" s="50"/>
      <c r="J15" s="50"/>
      <c r="K15" s="91"/>
      <c r="L15" s="91"/>
      <c r="M15" s="50"/>
      <c r="N15" s="50"/>
      <c r="O15" s="50"/>
      <c r="P15" s="50"/>
      <c r="Q15" s="93"/>
      <c r="R15" s="93">
        <f>29.95-4.99</f>
        <v>24.96</v>
      </c>
      <c r="S15" s="50"/>
      <c r="T15" s="50"/>
      <c r="U15" s="50"/>
      <c r="V15" s="91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N15" s="152"/>
      <c r="AO15" s="60"/>
    </row>
    <row r="16" spans="1:41" ht="18.75">
      <c r="A16" s="89">
        <v>43123</v>
      </c>
      <c r="B16" s="125">
        <v>1631</v>
      </c>
      <c r="C16" s="147" t="s">
        <v>78</v>
      </c>
      <c r="D16" s="147" t="s">
        <v>99</v>
      </c>
      <c r="E16" s="111">
        <v>72</v>
      </c>
      <c r="F16" s="154">
        <v>12</v>
      </c>
      <c r="G16" s="50"/>
      <c r="H16" s="50"/>
      <c r="I16" s="50"/>
      <c r="J16" s="50"/>
      <c r="K16" s="91"/>
      <c r="L16" s="91"/>
      <c r="M16" s="50"/>
      <c r="N16" s="50"/>
      <c r="O16" s="50"/>
      <c r="P16" s="50"/>
      <c r="Q16" s="93"/>
      <c r="R16" s="93"/>
      <c r="S16" s="50"/>
      <c r="T16" s="50"/>
      <c r="U16" s="50"/>
      <c r="V16" s="9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v>60</v>
      </c>
      <c r="AN16" s="152"/>
      <c r="AO16" s="60"/>
    </row>
    <row r="17" spans="1:41" ht="18.75">
      <c r="A17" s="89">
        <v>43124</v>
      </c>
      <c r="B17" s="109">
        <v>1632</v>
      </c>
      <c r="C17" s="110" t="s">
        <v>103</v>
      </c>
      <c r="D17" s="112" t="s">
        <v>104</v>
      </c>
      <c r="E17" s="111">
        <v>400</v>
      </c>
      <c r="F17" s="154"/>
      <c r="G17" s="50"/>
      <c r="H17" s="50"/>
      <c r="I17" s="50"/>
      <c r="J17" s="50"/>
      <c r="K17" s="91"/>
      <c r="L17" s="91"/>
      <c r="M17" s="50"/>
      <c r="N17" s="50"/>
      <c r="O17" s="50"/>
      <c r="P17" s="50"/>
      <c r="Q17" s="93"/>
      <c r="R17" s="93"/>
      <c r="S17" s="50"/>
      <c r="T17" s="50"/>
      <c r="U17" s="50"/>
      <c r="V17" s="91"/>
      <c r="W17" s="50"/>
      <c r="X17" s="50"/>
      <c r="Y17" s="50">
        <v>400</v>
      </c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N17" s="152"/>
      <c r="AO17" s="60"/>
    </row>
    <row r="18" spans="1:41" ht="18.75">
      <c r="A18" s="89">
        <v>43124</v>
      </c>
      <c r="B18" s="109">
        <v>1633</v>
      </c>
      <c r="C18" s="110" t="s">
        <v>101</v>
      </c>
      <c r="D18" s="112" t="s">
        <v>106</v>
      </c>
      <c r="E18" s="111">
        <v>6</v>
      </c>
      <c r="F18" s="154"/>
      <c r="G18" s="50"/>
      <c r="H18" s="50"/>
      <c r="I18" s="50"/>
      <c r="J18" s="50"/>
      <c r="K18" s="91"/>
      <c r="L18" s="91"/>
      <c r="M18" s="50"/>
      <c r="N18" s="50"/>
      <c r="O18" s="50"/>
      <c r="P18" s="50"/>
      <c r="Q18" s="93"/>
      <c r="R18" s="93">
        <v>6</v>
      </c>
      <c r="S18" s="50"/>
      <c r="T18" s="50"/>
      <c r="U18" s="50"/>
      <c r="V18" s="9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N18" s="152"/>
      <c r="AO18" s="60"/>
    </row>
    <row r="19" spans="1:41" ht="18.75">
      <c r="A19" s="89">
        <v>43131</v>
      </c>
      <c r="B19" s="109" t="s">
        <v>74</v>
      </c>
      <c r="C19" s="110" t="s">
        <v>94</v>
      </c>
      <c r="D19" s="112" t="s">
        <v>96</v>
      </c>
      <c r="E19" s="111">
        <v>1000</v>
      </c>
      <c r="F19" s="154">
        <v>166.67</v>
      </c>
      <c r="G19" s="50"/>
      <c r="H19" s="50"/>
      <c r="I19" s="50"/>
      <c r="J19" s="50"/>
      <c r="K19" s="91"/>
      <c r="L19" s="91"/>
      <c r="M19" s="50"/>
      <c r="N19" s="50"/>
      <c r="O19" s="50"/>
      <c r="P19" s="50"/>
      <c r="Q19" s="93"/>
      <c r="R19" s="93"/>
      <c r="S19" s="50"/>
      <c r="T19" s="50"/>
      <c r="U19" s="50"/>
      <c r="V19" s="91"/>
      <c r="W19" s="50"/>
      <c r="X19" s="50"/>
      <c r="Y19" s="50"/>
      <c r="Z19" s="50"/>
      <c r="AA19" s="50">
        <v>833.33</v>
      </c>
      <c r="AB19" s="50"/>
      <c r="AC19" s="50"/>
      <c r="AD19" s="50"/>
      <c r="AE19" s="50"/>
      <c r="AF19" s="50"/>
      <c r="AG19" s="50"/>
      <c r="AH19" s="50"/>
      <c r="AI19" s="50"/>
      <c r="AJ19" s="50"/>
      <c r="AN19" s="152">
        <f>SUM(F19:AL19)-E19</f>
        <v>0</v>
      </c>
      <c r="AO19" s="60"/>
    </row>
    <row r="20" spans="1:41" ht="18.75">
      <c r="A20" s="89"/>
      <c r="B20" s="109"/>
      <c r="C20" s="131"/>
      <c r="D20" s="131"/>
      <c r="E20" s="111"/>
      <c r="F20" s="107"/>
      <c r="G20" s="50"/>
      <c r="H20" s="50"/>
      <c r="I20" s="50"/>
      <c r="J20" s="50"/>
      <c r="K20" s="91"/>
      <c r="L20" s="91"/>
      <c r="M20" s="50"/>
      <c r="N20" s="50"/>
      <c r="O20" s="50"/>
      <c r="P20" s="50"/>
      <c r="Q20" s="93"/>
      <c r="R20" s="93"/>
      <c r="S20" s="50"/>
      <c r="T20" s="50"/>
      <c r="U20" s="50"/>
      <c r="V20" s="9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N20" s="152">
        <f>SUM(F20:AL20)-E20</f>
        <v>0</v>
      </c>
      <c r="AO20" s="60"/>
    </row>
    <row r="21" spans="1:40" ht="19.5" thickBot="1">
      <c r="A21" s="22"/>
      <c r="E21" s="95">
        <f aca="true" t="shared" si="0" ref="E21:AN21">SUM(E7:E20)</f>
        <v>5480.299999999999</v>
      </c>
      <c r="F21" s="95">
        <f t="shared" si="0"/>
        <v>678.34</v>
      </c>
      <c r="G21" s="95">
        <f t="shared" si="0"/>
        <v>0</v>
      </c>
      <c r="H21" s="95">
        <f t="shared" si="0"/>
        <v>996.36</v>
      </c>
      <c r="I21" s="95">
        <f t="shared" si="0"/>
        <v>0</v>
      </c>
      <c r="J21" s="95">
        <f t="shared" si="0"/>
        <v>0</v>
      </c>
      <c r="K21" s="95">
        <f t="shared" si="0"/>
        <v>0</v>
      </c>
      <c r="L21" s="95">
        <f t="shared" si="0"/>
        <v>0</v>
      </c>
      <c r="M21" s="95">
        <f t="shared" si="0"/>
        <v>8</v>
      </c>
      <c r="N21" s="95">
        <f t="shared" si="0"/>
        <v>0</v>
      </c>
      <c r="O21" s="95">
        <f t="shared" si="0"/>
        <v>0</v>
      </c>
      <c r="P21" s="95">
        <f t="shared" si="0"/>
        <v>0</v>
      </c>
      <c r="Q21" s="95">
        <f t="shared" si="0"/>
        <v>41.05</v>
      </c>
      <c r="R21" s="95">
        <f t="shared" si="0"/>
        <v>65.31</v>
      </c>
      <c r="S21" s="95">
        <f t="shared" si="0"/>
        <v>0</v>
      </c>
      <c r="T21" s="95">
        <f t="shared" si="0"/>
        <v>0</v>
      </c>
      <c r="U21" s="95">
        <f t="shared" si="0"/>
        <v>0</v>
      </c>
      <c r="V21" s="95">
        <f t="shared" si="0"/>
        <v>0</v>
      </c>
      <c r="W21" s="95">
        <f t="shared" si="0"/>
        <v>0</v>
      </c>
      <c r="X21" s="95">
        <f t="shared" si="0"/>
        <v>0</v>
      </c>
      <c r="Y21" s="95">
        <f t="shared" si="0"/>
        <v>400</v>
      </c>
      <c r="Z21" s="95">
        <f t="shared" si="0"/>
        <v>0</v>
      </c>
      <c r="AA21" s="95">
        <f t="shared" si="0"/>
        <v>1666.66</v>
      </c>
      <c r="AB21" s="95">
        <f t="shared" si="0"/>
        <v>0</v>
      </c>
      <c r="AC21" s="95">
        <f t="shared" si="0"/>
        <v>0</v>
      </c>
      <c r="AD21" s="95">
        <f t="shared" si="0"/>
        <v>0</v>
      </c>
      <c r="AE21" s="95">
        <f t="shared" si="0"/>
        <v>0</v>
      </c>
      <c r="AF21" s="95">
        <f t="shared" si="0"/>
        <v>0</v>
      </c>
      <c r="AG21" s="95">
        <f t="shared" si="0"/>
        <v>0</v>
      </c>
      <c r="AH21" s="95">
        <f t="shared" si="0"/>
        <v>1564.58</v>
      </c>
      <c r="AI21" s="95">
        <f t="shared" si="0"/>
        <v>0</v>
      </c>
      <c r="AJ21" s="95">
        <f t="shared" si="0"/>
        <v>0</v>
      </c>
      <c r="AK21" s="95">
        <f t="shared" si="0"/>
        <v>60</v>
      </c>
      <c r="AL21" s="95">
        <f t="shared" si="0"/>
        <v>0</v>
      </c>
      <c r="AM21" s="95">
        <f t="shared" si="0"/>
        <v>0</v>
      </c>
      <c r="AN21" s="95">
        <f t="shared" si="0"/>
        <v>0</v>
      </c>
    </row>
    <row r="22" spans="1:38" ht="18.75">
      <c r="A22" s="94"/>
      <c r="B22" s="28"/>
      <c r="D22" s="40"/>
      <c r="E22" s="60"/>
      <c r="G22" s="56"/>
      <c r="H22" s="96"/>
      <c r="I22" s="50"/>
      <c r="J22" s="50"/>
      <c r="K22" s="50"/>
      <c r="L22" s="50"/>
      <c r="M22" s="50"/>
      <c r="N22" s="50"/>
      <c r="O22" s="50"/>
      <c r="P22" s="50"/>
      <c r="Q22" s="50"/>
      <c r="S22" s="97"/>
      <c r="V22" s="56"/>
      <c r="AK22" s="50">
        <f>SUM(F21:AK21)</f>
        <v>5480.3</v>
      </c>
      <c r="AL22" s="50">
        <f>SUM(F21:AK21)</f>
        <v>5480.3</v>
      </c>
    </row>
    <row r="23" spans="1:27" ht="18.75">
      <c r="A23" s="98"/>
      <c r="B23" s="99"/>
      <c r="C23" s="40"/>
      <c r="E23" s="60"/>
      <c r="F23" s="60"/>
      <c r="G23" s="56"/>
      <c r="H23" s="60"/>
      <c r="I23" s="60"/>
      <c r="J23" s="60"/>
      <c r="K23" s="60"/>
      <c r="L23" s="60"/>
      <c r="M23" s="60"/>
      <c r="N23" s="60"/>
      <c r="O23" s="60"/>
      <c r="P23" s="60"/>
      <c r="Q23" s="60"/>
      <c r="S23" s="97"/>
      <c r="AA23" s="56"/>
    </row>
    <row r="24" spans="1:27" ht="18.75">
      <c r="A24" s="89"/>
      <c r="B24" s="90"/>
      <c r="D24" s="100"/>
      <c r="E24" s="56"/>
      <c r="H24" s="60"/>
      <c r="I24" s="60"/>
      <c r="J24" s="60"/>
      <c r="K24" s="60"/>
      <c r="L24" s="60"/>
      <c r="M24" s="60"/>
      <c r="N24" s="60"/>
      <c r="O24" s="60"/>
      <c r="P24" s="60"/>
      <c r="Q24" s="60"/>
      <c r="S24" s="97"/>
      <c r="AA24" s="56"/>
    </row>
    <row r="25" spans="1:27" ht="18.75">
      <c r="A25" s="89"/>
      <c r="B25" s="90"/>
      <c r="C25" s="92"/>
      <c r="D25" s="100"/>
      <c r="F25" s="60"/>
      <c r="G25" s="56"/>
      <c r="H25" s="60"/>
      <c r="I25" s="60"/>
      <c r="J25" s="60"/>
      <c r="K25" s="60"/>
      <c r="L25" s="60"/>
      <c r="M25" s="60"/>
      <c r="N25" s="60"/>
      <c r="O25" s="60"/>
      <c r="P25" s="60"/>
      <c r="Q25" s="60"/>
      <c r="S25" s="97"/>
      <c r="AA25" s="56"/>
    </row>
    <row r="26" spans="1:27" ht="18.75">
      <c r="A26" s="89"/>
      <c r="B26" s="90"/>
      <c r="D26" s="100"/>
      <c r="F26" s="60"/>
      <c r="G26" s="56"/>
      <c r="H26" s="60"/>
      <c r="I26" s="60"/>
      <c r="J26" s="60"/>
      <c r="K26" s="60"/>
      <c r="L26" s="60"/>
      <c r="M26" s="60"/>
      <c r="N26" s="60"/>
      <c r="O26" s="60"/>
      <c r="P26" s="60"/>
      <c r="Q26" s="60"/>
      <c r="S26" s="97"/>
      <c r="AA26" s="56"/>
    </row>
    <row r="27" spans="2:18" ht="18.75">
      <c r="B27" s="90"/>
      <c r="D27" s="100"/>
      <c r="O27" s="46"/>
      <c r="P27" s="60"/>
      <c r="Q27" s="60"/>
      <c r="R27" s="60"/>
    </row>
    <row r="28" spans="1:18" ht="18.75">
      <c r="A28" s="89"/>
      <c r="B28" s="90"/>
      <c r="D28" s="100"/>
      <c r="E28" s="22">
        <v>1</v>
      </c>
      <c r="F28" s="22" t="str">
        <f>+'Bank Rec'!I30</f>
        <v>Finance &amp; Personnel Committee Meeting - 8th March 2018</v>
      </c>
      <c r="O28" s="46"/>
      <c r="P28" s="60"/>
      <c r="Q28" s="60"/>
      <c r="R28" s="60"/>
    </row>
    <row r="29" spans="2:18" ht="18.75">
      <c r="B29" s="90"/>
      <c r="D29" s="100"/>
      <c r="O29" s="46"/>
      <c r="P29" s="60"/>
      <c r="Q29" s="60"/>
      <c r="R29" s="60"/>
    </row>
    <row r="30" spans="1:18" ht="18.75">
      <c r="A30" s="89"/>
      <c r="B30" s="90"/>
      <c r="D30" s="100"/>
      <c r="O30" s="46"/>
      <c r="P30" s="60"/>
      <c r="Q30" s="60"/>
      <c r="R30" s="60"/>
    </row>
    <row r="31" spans="4:18" ht="18.75">
      <c r="D31" s="100"/>
      <c r="F31" s="22" t="s">
        <v>18</v>
      </c>
      <c r="O31" s="46"/>
      <c r="P31" s="60"/>
      <c r="Q31" s="60"/>
      <c r="R31" s="60"/>
    </row>
    <row r="32" spans="1:18" ht="18.75">
      <c r="A32" s="89"/>
      <c r="B32" s="29"/>
      <c r="D32" s="100"/>
      <c r="F32" s="28"/>
      <c r="O32" s="46"/>
      <c r="P32" s="60"/>
      <c r="Q32" s="60"/>
      <c r="R32" s="60"/>
    </row>
    <row r="33" spans="4:18" ht="18.75">
      <c r="D33" s="100"/>
      <c r="E33" s="22">
        <v>2</v>
      </c>
      <c r="F33" s="22" t="str">
        <f>+'Bank Rec'!I35</f>
        <v>Parish Council Meeting - 19th March 2018</v>
      </c>
      <c r="O33" s="46"/>
      <c r="P33" s="60"/>
      <c r="Q33" s="60"/>
      <c r="R33" s="60"/>
    </row>
    <row r="34" spans="4:18" ht="18.75">
      <c r="D34" s="100"/>
      <c r="O34" s="46"/>
      <c r="P34" s="60"/>
      <c r="Q34" s="60"/>
      <c r="R34" s="60"/>
    </row>
    <row r="35" spans="1:18" ht="18.75">
      <c r="A35" s="22"/>
      <c r="C35" s="40"/>
      <c r="D35" s="101"/>
      <c r="P35" s="60"/>
      <c r="Q35" s="60"/>
      <c r="R35" s="60"/>
    </row>
    <row r="36" spans="1:18" ht="18.75">
      <c r="A36" s="89"/>
      <c r="B36" s="102"/>
      <c r="Q36" s="60"/>
      <c r="R36" s="60"/>
    </row>
    <row r="37" spans="1:18" ht="18.75">
      <c r="A37" s="89"/>
      <c r="B37" s="29"/>
      <c r="C37" s="92"/>
      <c r="F37" s="22" t="s">
        <v>18</v>
      </c>
      <c r="R37" s="60"/>
    </row>
    <row r="38" spans="3:18" ht="18.75">
      <c r="C38" s="92"/>
      <c r="D38" s="50"/>
      <c r="O38" s="60"/>
      <c r="P38" s="60"/>
      <c r="Q38" s="60"/>
      <c r="R38" s="60"/>
    </row>
    <row r="39" spans="4:38" ht="18.75">
      <c r="D39" s="50"/>
      <c r="O39" s="60"/>
      <c r="P39" s="60"/>
      <c r="Q39" s="60"/>
      <c r="R39" s="60"/>
      <c r="AK39" s="22"/>
      <c r="AL39" s="22"/>
    </row>
    <row r="40" spans="5:38" ht="18.75"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AK40" s="22"/>
      <c r="AL40" s="22"/>
    </row>
    <row r="41" spans="5:38" ht="18.75"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AK41" s="22"/>
      <c r="AL41" s="22"/>
    </row>
    <row r="42" spans="1:38" ht="18.75">
      <c r="A42" s="89"/>
      <c r="B42" s="90"/>
      <c r="C42" s="92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AK42" s="22"/>
      <c r="AL42" s="22"/>
    </row>
    <row r="43" spans="1:38" ht="18.75">
      <c r="A43" s="89"/>
      <c r="B43" s="90"/>
      <c r="C43" s="92"/>
      <c r="D43" s="5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AK43" s="22"/>
      <c r="AL43" s="22"/>
    </row>
    <row r="44" spans="4:38" ht="18.75">
      <c r="D44" s="5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AK44" s="22"/>
      <c r="AL44" s="22"/>
    </row>
    <row r="45" spans="5:38" ht="18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AK45" s="22"/>
      <c r="AL45" s="22"/>
    </row>
    <row r="46" spans="5:38" ht="18.75"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AK46" s="22"/>
      <c r="AL46" s="22"/>
    </row>
  </sheetData>
  <sheetProtection/>
  <mergeCells count="2">
    <mergeCell ref="A1:AK1"/>
    <mergeCell ref="A2:AK2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="70" zoomScaleNormal="70" zoomScalePageLayoutView="0" workbookViewId="0" topLeftCell="A1">
      <selection activeCell="P27" sqref="P27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160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2"/>
      <c r="N1" s="2"/>
      <c r="O1" s="2"/>
      <c r="P1" s="2"/>
      <c r="Q1" s="2"/>
      <c r="R1" s="2"/>
      <c r="S1" s="2"/>
      <c r="T1" s="2"/>
    </row>
    <row r="2" spans="1:20" ht="21">
      <c r="A2" s="184" t="s">
        <v>50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tr">
        <f>'Bank Rec'!A4</f>
        <v>Month January 2018</v>
      </c>
    </row>
    <row r="5" spans="4:12" ht="12.75">
      <c r="D5" s="185" t="s">
        <v>5</v>
      </c>
      <c r="E5" s="185"/>
      <c r="F5" s="185"/>
      <c r="G5" s="185" t="s">
        <v>6</v>
      </c>
      <c r="H5" s="185"/>
      <c r="I5" s="185"/>
      <c r="J5" s="185"/>
      <c r="K5" s="185"/>
      <c r="L5" s="185"/>
    </row>
    <row r="6" spans="3:12" s="8" customFormat="1" ht="15.75">
      <c r="C6" s="161"/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19</v>
      </c>
      <c r="B7" s="11" t="s">
        <v>20</v>
      </c>
      <c r="C7" s="162" t="s">
        <v>21</v>
      </c>
      <c r="D7" s="63" t="s">
        <v>7</v>
      </c>
      <c r="E7" s="63" t="s">
        <v>22</v>
      </c>
      <c r="F7" s="63" t="s">
        <v>26</v>
      </c>
      <c r="G7" s="66" t="s">
        <v>7</v>
      </c>
      <c r="H7" s="63" t="s">
        <v>22</v>
      </c>
      <c r="I7" s="64" t="s">
        <v>23</v>
      </c>
      <c r="J7" s="64" t="s">
        <v>24</v>
      </c>
      <c r="K7" s="64" t="s">
        <v>25</v>
      </c>
      <c r="L7" s="116" t="s">
        <v>26</v>
      </c>
      <c r="M7" s="65"/>
    </row>
    <row r="8" spans="1:13" s="8" customFormat="1" ht="18">
      <c r="A8" s="158"/>
      <c r="B8" s="157" t="s">
        <v>108</v>
      </c>
      <c r="C8" s="163"/>
      <c r="D8" s="9"/>
      <c r="E8" s="9"/>
      <c r="F8" s="9"/>
      <c r="G8" s="155"/>
      <c r="H8" s="9"/>
      <c r="I8" s="34"/>
      <c r="J8" s="34"/>
      <c r="K8" s="34"/>
      <c r="L8" s="156"/>
      <c r="M8" s="65"/>
    </row>
    <row r="9" spans="1:13" s="8" customFormat="1" ht="15.75">
      <c r="A9" s="25">
        <v>42916</v>
      </c>
      <c r="B9" s="157" t="s">
        <v>107</v>
      </c>
      <c r="C9" s="159">
        <v>25.6</v>
      </c>
      <c r="D9" s="78"/>
      <c r="E9" s="78"/>
      <c r="F9" s="78"/>
      <c r="G9" s="77"/>
      <c r="H9" s="78"/>
      <c r="I9" s="12">
        <v>25.6</v>
      </c>
      <c r="J9" s="12"/>
      <c r="K9" s="12"/>
      <c r="L9" s="117"/>
      <c r="M9" s="65"/>
    </row>
    <row r="10" spans="1:13" s="8" customFormat="1" ht="15.75">
      <c r="A10" s="25">
        <v>43100</v>
      </c>
      <c r="B10" s="157" t="s">
        <v>107</v>
      </c>
      <c r="C10" s="168">
        <v>22.22</v>
      </c>
      <c r="D10" s="169"/>
      <c r="E10" s="169"/>
      <c r="F10" s="169"/>
      <c r="G10" s="170"/>
      <c r="H10" s="169"/>
      <c r="I10" s="171">
        <v>22.22</v>
      </c>
      <c r="J10" s="171"/>
      <c r="K10" s="171"/>
      <c r="L10" s="172"/>
      <c r="M10" s="65"/>
    </row>
    <row r="11" spans="1:13" s="8" customFormat="1" ht="15.75">
      <c r="A11" s="25"/>
      <c r="B11" s="161" t="s">
        <v>108</v>
      </c>
      <c r="C11" s="159">
        <f>SUM(C9:C10)</f>
        <v>47.82</v>
      </c>
      <c r="D11" s="175">
        <f aca="true" t="shared" si="0" ref="D11:L11">SUM(D9:D10)</f>
        <v>0</v>
      </c>
      <c r="E11" s="179">
        <f t="shared" si="0"/>
        <v>0</v>
      </c>
      <c r="F11" s="173">
        <f t="shared" si="0"/>
        <v>0</v>
      </c>
      <c r="G11" s="175">
        <f t="shared" si="0"/>
        <v>0</v>
      </c>
      <c r="H11" s="175">
        <f t="shared" si="0"/>
        <v>0</v>
      </c>
      <c r="I11" s="175">
        <f t="shared" si="0"/>
        <v>47.82</v>
      </c>
      <c r="J11" s="173">
        <f t="shared" si="0"/>
        <v>0</v>
      </c>
      <c r="K11" s="159">
        <f t="shared" si="0"/>
        <v>0</v>
      </c>
      <c r="L11" s="159">
        <f t="shared" si="0"/>
        <v>0</v>
      </c>
      <c r="M11" s="65"/>
    </row>
    <row r="12" spans="1:13" s="8" customFormat="1" ht="15.75">
      <c r="A12" s="80"/>
      <c r="B12" s="8" t="s">
        <v>62</v>
      </c>
      <c r="C12" s="164"/>
      <c r="D12" s="176"/>
      <c r="E12" s="117"/>
      <c r="F12" s="78"/>
      <c r="G12" s="176"/>
      <c r="H12" s="177"/>
      <c r="I12" s="178"/>
      <c r="J12" s="12"/>
      <c r="K12" s="12"/>
      <c r="L12" s="117"/>
      <c r="M12" s="65"/>
    </row>
    <row r="13" spans="1:12" s="8" customFormat="1" ht="15.75">
      <c r="A13" s="25">
        <v>43101</v>
      </c>
      <c r="B13" s="8" t="s">
        <v>65</v>
      </c>
      <c r="C13" s="164">
        <v>4.57</v>
      </c>
      <c r="D13" s="180"/>
      <c r="E13" s="15"/>
      <c r="F13" s="15"/>
      <c r="G13" s="118"/>
      <c r="H13" s="118"/>
      <c r="I13" s="118">
        <v>4.57</v>
      </c>
      <c r="J13" s="16"/>
      <c r="K13" s="16"/>
      <c r="L13" s="15"/>
    </row>
    <row r="14" spans="1:12" s="8" customFormat="1" ht="15.75">
      <c r="A14" s="81"/>
      <c r="B14" s="13" t="s">
        <v>62</v>
      </c>
      <c r="C14" s="165">
        <f>SUM(C12:C13)</f>
        <v>4.57</v>
      </c>
      <c r="D14" s="165">
        <f aca="true" t="shared" si="1" ref="D14:L14">SUM(D12:D13)</f>
        <v>0</v>
      </c>
      <c r="E14" s="165">
        <f t="shared" si="1"/>
        <v>0</v>
      </c>
      <c r="F14" s="174">
        <f t="shared" si="1"/>
        <v>0</v>
      </c>
      <c r="G14" s="165">
        <f t="shared" si="1"/>
        <v>0</v>
      </c>
      <c r="H14" s="165">
        <f t="shared" si="1"/>
        <v>0</v>
      </c>
      <c r="I14" s="165">
        <f t="shared" si="1"/>
        <v>4.57</v>
      </c>
      <c r="J14" s="174">
        <f t="shared" si="1"/>
        <v>0</v>
      </c>
      <c r="K14" s="165">
        <f t="shared" si="1"/>
        <v>0</v>
      </c>
      <c r="L14" s="165">
        <f t="shared" si="1"/>
        <v>0</v>
      </c>
    </row>
    <row r="15" spans="3:12" s="8" customFormat="1" ht="15.75">
      <c r="C15" s="166"/>
      <c r="D15" s="17"/>
      <c r="E15" s="17"/>
      <c r="F15" s="17"/>
      <c r="G15" s="17"/>
      <c r="H15" s="17"/>
      <c r="I15" s="17"/>
      <c r="J15" s="17"/>
      <c r="K15" s="17"/>
      <c r="L15" s="17"/>
    </row>
    <row r="16" spans="2:12" s="8" customFormat="1" ht="15.75">
      <c r="B16" s="18" t="s">
        <v>12</v>
      </c>
      <c r="C16" s="166"/>
      <c r="D16" s="17"/>
      <c r="E16" s="17"/>
      <c r="F16" s="17"/>
      <c r="G16" s="17"/>
      <c r="H16" s="17"/>
      <c r="I16" s="17"/>
      <c r="J16" s="17"/>
      <c r="K16" s="17"/>
      <c r="L16" s="17"/>
    </row>
    <row r="17" spans="2:6" s="8" customFormat="1" ht="15.75">
      <c r="B17" s="19"/>
      <c r="C17" s="161"/>
      <c r="D17" s="20"/>
      <c r="E17" s="20"/>
      <c r="F17" s="20"/>
    </row>
    <row r="18" spans="1:6" s="8" customFormat="1" ht="18.75">
      <c r="A18" s="21">
        <v>1</v>
      </c>
      <c r="B18" s="22" t="str">
        <f>+'Bank Rec'!I30</f>
        <v>Finance &amp; Personnel Committee Meeting - 8th March 2018</v>
      </c>
      <c r="C18" s="161"/>
      <c r="D18" s="20"/>
      <c r="E18" s="21">
        <v>2</v>
      </c>
      <c r="F18" s="22" t="str">
        <f>+'Bank Rec'!I35</f>
        <v>Parish Council Meeting - 19th March 2018</v>
      </c>
    </row>
    <row r="19" spans="1:6" s="8" customFormat="1" ht="15.75">
      <c r="A19" s="21"/>
      <c r="B19" s="23"/>
      <c r="C19" s="161"/>
      <c r="D19" s="20"/>
      <c r="E19" s="21"/>
      <c r="F19" s="23"/>
    </row>
    <row r="20" spans="2:4" s="8" customFormat="1" ht="15.75">
      <c r="B20" s="19"/>
      <c r="C20" s="161"/>
      <c r="D20" s="20"/>
    </row>
    <row r="21" spans="2:6" s="8" customFormat="1" ht="18.75">
      <c r="B21" s="22" t="s">
        <v>18</v>
      </c>
      <c r="C21" s="161"/>
      <c r="D21" s="20"/>
      <c r="F21" s="22" t="s">
        <v>18</v>
      </c>
    </row>
    <row r="36" ht="12.75">
      <c r="C36" s="167"/>
    </row>
  </sheetData>
  <sheetProtection/>
  <mergeCells count="4">
    <mergeCell ref="A1:L1"/>
    <mergeCell ref="A2:L2"/>
    <mergeCell ref="D5:F5"/>
    <mergeCell ref="G5:L5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="70" zoomScaleNormal="70" zoomScalePageLayoutView="0" workbookViewId="0" topLeftCell="A1">
      <selection activeCell="H28" sqref="H28"/>
    </sheetView>
  </sheetViews>
  <sheetFormatPr defaultColWidth="9.140625" defaultRowHeight="12.75"/>
  <cols>
    <col min="1" max="1" width="10.140625" style="3" customWidth="1"/>
    <col min="2" max="2" width="49.28125" style="3" customWidth="1"/>
    <col min="3" max="3" width="14.8515625" style="3" bestFit="1" customWidth="1"/>
    <col min="4" max="4" width="9.140625" style="3" customWidth="1"/>
    <col min="5" max="5" width="14.8515625" style="3" bestFit="1" customWidth="1"/>
    <col min="6" max="6" width="11.421875" style="3" customWidth="1"/>
    <col min="7" max="8" width="15.7109375" style="3" customWidth="1"/>
    <col min="9" max="9" width="11.00390625" style="3" bestFit="1" customWidth="1"/>
    <col min="10" max="10" width="15.7109375" style="3" hidden="1" customWidth="1"/>
    <col min="11" max="11" width="9.140625" style="3" hidden="1" customWidth="1"/>
    <col min="12" max="12" width="10.57421875" style="3" bestFit="1" customWidth="1"/>
    <col min="13" max="16384" width="9.140625" style="3" customWidth="1"/>
  </cols>
  <sheetData>
    <row r="1" spans="1:20" ht="21">
      <c r="A1" s="182" t="s">
        <v>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2"/>
      <c r="N1" s="2"/>
      <c r="O1" s="2"/>
      <c r="P1" s="2"/>
      <c r="Q1" s="2"/>
      <c r="R1" s="2"/>
      <c r="S1" s="2"/>
      <c r="T1" s="2"/>
    </row>
    <row r="2" spans="1:20" ht="21">
      <c r="A2" s="184" t="s">
        <v>50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4"/>
      <c r="N2" s="4"/>
      <c r="O2" s="4"/>
      <c r="P2" s="4"/>
      <c r="Q2" s="4"/>
      <c r="R2" s="4"/>
      <c r="S2" s="4"/>
      <c r="T2" s="4"/>
    </row>
    <row r="3" spans="1:2" ht="21">
      <c r="A3" s="5"/>
      <c r="B3" s="6"/>
    </row>
    <row r="4" ht="18.75">
      <c r="A4" s="7" t="str">
        <f>'Bank Rec'!A4</f>
        <v>Month January 2018</v>
      </c>
    </row>
    <row r="5" spans="4:12" ht="12.75">
      <c r="D5" s="185" t="s">
        <v>5</v>
      </c>
      <c r="E5" s="185"/>
      <c r="F5" s="185"/>
      <c r="G5" s="185" t="s">
        <v>6</v>
      </c>
      <c r="H5" s="185"/>
      <c r="I5" s="185"/>
      <c r="J5" s="185"/>
      <c r="K5" s="185"/>
      <c r="L5" s="185"/>
    </row>
    <row r="6" spans="4:12" s="8" customFormat="1" ht="15.75">
      <c r="D6" s="9"/>
      <c r="E6" s="9"/>
      <c r="F6" s="9"/>
      <c r="G6" s="9"/>
      <c r="H6" s="9"/>
      <c r="I6" s="9"/>
      <c r="J6" s="9"/>
      <c r="K6" s="9"/>
      <c r="L6" s="9"/>
    </row>
    <row r="7" spans="1:13" s="8" customFormat="1" ht="18">
      <c r="A7" s="10" t="s">
        <v>19</v>
      </c>
      <c r="B7" s="11" t="s">
        <v>20</v>
      </c>
      <c r="C7" s="62" t="s">
        <v>21</v>
      </c>
      <c r="D7" s="63" t="s">
        <v>7</v>
      </c>
      <c r="E7" s="63" t="s">
        <v>22</v>
      </c>
      <c r="F7" s="63" t="s">
        <v>26</v>
      </c>
      <c r="G7" s="66" t="s">
        <v>7</v>
      </c>
      <c r="H7" s="63" t="s">
        <v>22</v>
      </c>
      <c r="I7" s="64" t="s">
        <v>23</v>
      </c>
      <c r="J7" s="64" t="s">
        <v>24</v>
      </c>
      <c r="K7" s="64" t="s">
        <v>25</v>
      </c>
      <c r="L7" s="116" t="s">
        <v>26</v>
      </c>
      <c r="M7" s="65"/>
    </row>
    <row r="8" spans="1:13" s="8" customFormat="1" ht="15.75">
      <c r="A8" s="80">
        <v>43101</v>
      </c>
      <c r="B8" s="8" t="s">
        <v>62</v>
      </c>
      <c r="C8" s="79"/>
      <c r="D8" s="78"/>
      <c r="E8" s="78"/>
      <c r="F8" s="78"/>
      <c r="G8" s="77"/>
      <c r="H8" s="104"/>
      <c r="I8" s="12"/>
      <c r="J8" s="12"/>
      <c r="K8" s="12"/>
      <c r="L8" s="117"/>
      <c r="M8" s="65"/>
    </row>
    <row r="9" spans="1:12" s="8" customFormat="1" ht="15.75">
      <c r="A9" s="25"/>
      <c r="B9" s="8" t="s">
        <v>65</v>
      </c>
      <c r="C9" s="118">
        <v>4.57</v>
      </c>
      <c r="D9" s="16"/>
      <c r="E9" s="16"/>
      <c r="F9" s="15"/>
      <c r="G9" s="16"/>
      <c r="H9" s="16"/>
      <c r="I9" s="16">
        <v>4.57</v>
      </c>
      <c r="J9" s="16"/>
      <c r="K9" s="16"/>
      <c r="L9" s="15"/>
    </row>
    <row r="10" spans="1:12" s="8" customFormat="1" ht="15.75">
      <c r="A10" s="81"/>
      <c r="B10" s="13" t="s">
        <v>62</v>
      </c>
      <c r="C10" s="14">
        <f>SUM(C8:C9)</f>
        <v>4.57</v>
      </c>
      <c r="D10" s="14">
        <f aca="true" t="shared" si="0" ref="D10:L10">SUM(D8:D9)</f>
        <v>0</v>
      </c>
      <c r="E10" s="14">
        <f t="shared" si="0"/>
        <v>0</v>
      </c>
      <c r="F10" s="14">
        <f t="shared" si="0"/>
        <v>0</v>
      </c>
      <c r="G10" s="14">
        <f t="shared" si="0"/>
        <v>0</v>
      </c>
      <c r="H10" s="14">
        <f t="shared" si="0"/>
        <v>0</v>
      </c>
      <c r="I10" s="14">
        <f t="shared" si="0"/>
        <v>4.57</v>
      </c>
      <c r="J10" s="14">
        <f t="shared" si="0"/>
        <v>0</v>
      </c>
      <c r="K10" s="14">
        <f t="shared" si="0"/>
        <v>0</v>
      </c>
      <c r="L10" s="14">
        <f t="shared" si="0"/>
        <v>0</v>
      </c>
    </row>
    <row r="11" spans="3:12" s="8" customFormat="1" ht="15.75"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s="8" customFormat="1" ht="15.75">
      <c r="B12" s="18" t="s">
        <v>12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6" s="8" customFormat="1" ht="15.75">
      <c r="B13" s="19"/>
      <c r="D13" s="20"/>
      <c r="E13" s="20"/>
      <c r="F13" s="20"/>
    </row>
    <row r="14" spans="1:6" s="8" customFormat="1" ht="18.75">
      <c r="A14" s="21">
        <v>1</v>
      </c>
      <c r="B14" s="22" t="str">
        <f>+'Bank Rec'!I30</f>
        <v>Finance &amp; Personnel Committee Meeting - 8th March 2018</v>
      </c>
      <c r="D14" s="20"/>
      <c r="E14" s="21">
        <v>2</v>
      </c>
      <c r="F14" s="22" t="str">
        <f>+'Bank Rec'!I35</f>
        <v>Parish Council Meeting - 19th March 2018</v>
      </c>
    </row>
    <row r="15" spans="1:6" s="8" customFormat="1" ht="15.75">
      <c r="A15" s="21"/>
      <c r="B15" s="23"/>
      <c r="D15" s="20"/>
      <c r="E15" s="21"/>
      <c r="F15" s="23"/>
    </row>
    <row r="16" spans="2:4" s="8" customFormat="1" ht="15.75">
      <c r="B16" s="19"/>
      <c r="D16" s="20"/>
    </row>
    <row r="17" spans="2:6" s="8" customFormat="1" ht="18.75">
      <c r="B17" s="22" t="s">
        <v>18</v>
      </c>
      <c r="D17" s="20"/>
      <c r="F17" s="22" t="s">
        <v>18</v>
      </c>
    </row>
    <row r="32" ht="12.75">
      <c r="C32" s="24"/>
    </row>
  </sheetData>
  <sheetProtection/>
  <mergeCells count="4">
    <mergeCell ref="A1:L1"/>
    <mergeCell ref="A2:L2"/>
    <mergeCell ref="D5:F5"/>
    <mergeCell ref="G5:L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Weaverham Parish Council</dc:creator>
  <cp:keywords/>
  <dc:description/>
  <cp:lastModifiedBy>Weaverham PC</cp:lastModifiedBy>
  <cp:lastPrinted>2018-02-07T09:25:45Z</cp:lastPrinted>
  <dcterms:created xsi:type="dcterms:W3CDTF">2009-07-03T09:44:31Z</dcterms:created>
  <dcterms:modified xsi:type="dcterms:W3CDTF">2018-02-07T09:28:09Z</dcterms:modified>
  <cp:category/>
  <cp:version/>
  <cp:contentType/>
  <cp:contentStatus/>
</cp:coreProperties>
</file>