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Ac''s'!$A$1:$L$20</definedName>
    <definedName name="_xlnm.Print_Area" localSheetId="2">'Expenditure'!$A$1:$AL$55</definedName>
    <definedName name="_xlnm.Print_Area" localSheetId="1">'Income'!$A$1:$L$21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O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I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I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O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C35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6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4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<sst xmlns="http://schemas.openxmlformats.org/spreadsheetml/2006/main" count="179" uniqueCount="115">
  <si>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</si>
  <si>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</si>
  <si>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</si>
  <si>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</si>
  <si>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</si>
  <si>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</si>
  <si>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</si>
  <si>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</si>
  <si>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</si>
  <si>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</si>
  <si>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</si>
  <si>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</si>
  <si>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</si>
  <si>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</si>
  <si>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</si>
  <si>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</si>
  <si>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</si>
  <si>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</si>
  <si>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</si>
  <si>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</si>
  <si>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</si>
  <si>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</si>
  <si>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</si>
  <si>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</si>
  <si>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</si>
  <si>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</si>
  <si>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</si>
  <si>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</si>
  <si>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</si>
  <si>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</si>
  <si>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</si>
  <si>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</si>
  <si>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</si>
  <si>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</si>
  <si>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</si>
  <si>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</si>
  <si>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</si>
  <si>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</si>
  <si>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</si>
  <si>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</si>
  <si>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</si>
  <si>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</si>
  <si>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</si>
  <si>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</si>
  <si>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</si>
  <si>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</si>
  <si>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</si>
  <si>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</si>
  <si>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</si>
  <si>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</si>
  <si>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</si>
  <si>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</si>
  <si>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</si>
  <si>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</si>
  <si>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</si>
  <si>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</si>
  <si>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</si>
  <si>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</si>
  <si>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</si>
  <si>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</si>
  <si>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</si>
  <si>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</si>
  <si>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</si>
  <si>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</si>
  <si>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</si>
  <si>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account</t>
  </si>
  <si>
    <t>Nationwide Deposit Account</t>
  </si>
  <si>
    <t>Nationwide A/c</t>
  </si>
  <si>
    <t>Finance &amp; Personnel Committee Meeting-4th January 2017</t>
  </si>
  <si>
    <t>Parish Council Meeting-16th January 2017</t>
  </si>
  <si>
    <t>Finance &amp; Personnel Committee Meeting - 4th January 2017</t>
  </si>
  <si>
    <t>Parish Council Meeting - 16th January 2017</t>
  </si>
  <si>
    <t>Interest-National Savings Inv Bond</t>
  </si>
  <si>
    <t>Mid Cheshire Grounds Maintenance Ltd</t>
  </si>
  <si>
    <t>MONTH: Dec 2016</t>
  </si>
  <si>
    <t>Balance as per statement @ 31/12/16</t>
  </si>
  <si>
    <t>MONTH: December 2016</t>
  </si>
  <si>
    <t>MONTH  December 2016</t>
  </si>
  <si>
    <t>Cheques unpresented @ 31st December 2016</t>
  </si>
  <si>
    <t>Total Balance B/fwd @ 1st December 2016</t>
  </si>
  <si>
    <t>Total Balances @ 31st December 2016</t>
  </si>
  <si>
    <t>Total Balance C/fwd to 1st January 2017</t>
  </si>
  <si>
    <t>* Unpresented cheques as at 31st December 2016</t>
  </si>
  <si>
    <t>Northwich Town Council</t>
  </si>
  <si>
    <t>Barrier Hire-Northwich Road Christmas tree</t>
  </si>
  <si>
    <t>MK Illumination Ltd</t>
  </si>
  <si>
    <t>6 x LED lighting strings-Christmas tree, Northwich Road</t>
  </si>
  <si>
    <t>Weaverham Hardware Ltd</t>
  </si>
  <si>
    <t>Tap fittings re bonfire  water hose</t>
  </si>
  <si>
    <t>J S Stockton</t>
  </si>
  <si>
    <t>Reimbursement-travel expenses (Wem visit), web hosting x 2</t>
  </si>
  <si>
    <t>Install Christmas trees, Lime Avenue, trim Christmas tree, N'wich Road</t>
  </si>
  <si>
    <t>DD</t>
  </si>
  <si>
    <t>Woodland Trust</t>
  </si>
  <si>
    <t>2016/17 subscription</t>
  </si>
  <si>
    <t>OPAL (Talk Talk Business)</t>
  </si>
  <si>
    <t>01606 854451, phoneline and internet</t>
  </si>
  <si>
    <t>Web site redesign-balance of monies due</t>
  </si>
  <si>
    <t>Marble Websites</t>
  </si>
  <si>
    <t>Viking Ltd</t>
  </si>
  <si>
    <t>Postage stamps</t>
  </si>
  <si>
    <t>Interest Received</t>
  </si>
  <si>
    <t>Transfer to Santander current account</t>
  </si>
  <si>
    <t>Transfer from Nationwide Building Society</t>
  </si>
  <si>
    <t>BT Group plc</t>
  </si>
  <si>
    <t>Premium e-mail service</t>
  </si>
  <si>
    <t>Net pay-December 2016</t>
  </si>
  <si>
    <t>Statutory Deductions E'e and E'r-J S Stockton</t>
  </si>
  <si>
    <t>H.M.R.C.</t>
  </si>
  <si>
    <t>Printer cartridges x 5</t>
  </si>
  <si>
    <t>2016 Bonfire expenses</t>
  </si>
  <si>
    <t>Defibrillator cabinet</t>
  </si>
  <si>
    <t>Reimbursement of Internet security subscription</t>
  </si>
  <si>
    <t>WEL Medical Ltd</t>
  </si>
  <si>
    <t>WEL  Medical Ltd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</si>
</sst>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43" fontId="9" fillId="33" borderId="18" xfId="42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3" fontId="9" fillId="0" borderId="14" xfId="42" applyFont="1" applyBorder="1" applyAlignment="1">
      <alignment/>
    </xf>
    <xf numFmtId="43" fontId="9" fillId="0" borderId="18" xfId="42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3" fontId="9" fillId="0" borderId="14" xfId="42" applyFont="1" applyBorder="1" applyAlignment="1">
      <alignment horizontal="center"/>
    </xf>
    <xf numFmtId="43" fontId="9" fillId="0" borderId="14" xfId="42" applyFont="1" applyBorder="1" applyAlignment="1">
      <alignment/>
    </xf>
    <xf numFmtId="0" fontId="9" fillId="0" borderId="20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21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2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3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43" fontId="9" fillId="0" borderId="0" xfId="42" applyFont="1" applyFill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2" fontId="9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43" fontId="11" fillId="0" borderId="0" xfId="42" applyFont="1" applyAlignment="1">
      <alignment/>
    </xf>
    <xf numFmtId="4" fontId="9" fillId="0" borderId="0" xfId="0" applyNumberFormat="1" applyFont="1" applyAlignment="1">
      <alignment horizontal="right"/>
    </xf>
    <xf numFmtId="43" fontId="9" fillId="0" borderId="0" xfId="42" applyFont="1" applyAlignment="1">
      <alignment horizontal="right"/>
    </xf>
    <xf numFmtId="43" fontId="9" fillId="0" borderId="0" xfId="42" applyFont="1" applyAlignment="1">
      <alignment horizontal="center"/>
    </xf>
    <xf numFmtId="2" fontId="9" fillId="0" borderId="0" xfId="42" applyNumberFormat="1" applyFont="1" applyAlignment="1">
      <alignment/>
    </xf>
    <xf numFmtId="43" fontId="12" fillId="0" borderId="21" xfId="42" applyFont="1" applyBorder="1" applyAlignment="1">
      <alignment/>
    </xf>
    <xf numFmtId="43" fontId="9" fillId="0" borderId="0" xfId="42" applyFont="1" applyAlignment="1" quotePrefix="1">
      <alignment/>
    </xf>
    <xf numFmtId="49" fontId="12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2" fontId="12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2" fontId="10" fillId="2" borderId="13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3" fontId="9" fillId="0" borderId="0" xfId="42" applyFont="1" applyFill="1" applyAlignment="1">
      <alignment horizontal="right"/>
    </xf>
    <xf numFmtId="0" fontId="9" fillId="0" borderId="0" xfId="0" applyNumberFormat="1" applyFont="1" applyAlignment="1">
      <alignment/>
    </xf>
    <xf numFmtId="43" fontId="17" fillId="0" borderId="14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60" zoomScaleNormal="60" zoomScalePageLayoutView="0" workbookViewId="0" topLeftCell="A13">
      <selection activeCell="C18" sqref="C18"/>
    </sheetView>
  </sheetViews>
  <sheetFormatPr defaultColWidth="9.140625" defaultRowHeight="12.75"/>
  <cols>
    <col min="1" max="1" width="45.57421875" style="3" bestFit="1" customWidth="1"/>
    <col min="2" max="2" width="14.8515625" style="3" customWidth="1"/>
    <col min="3" max="3" width="45.8515625" style="3" customWidth="1"/>
    <col min="4" max="4" width="16.7109375" style="3" customWidth="1"/>
    <col min="5" max="5" width="14.8515625" style="3" customWidth="1"/>
    <col min="6" max="7" width="5.7109375" style="3" customWidth="1"/>
    <col min="8" max="9" width="14.8515625" style="3" customWidth="1"/>
    <col min="10" max="10" width="3.57421875" style="3" customWidth="1"/>
    <col min="11" max="11" width="8.140625" style="3" bestFit="1" customWidth="1"/>
    <col min="12" max="13" width="3.57421875" style="3" customWidth="1"/>
    <col min="14" max="15" width="14.8515625" style="3" customWidth="1"/>
    <col min="16" max="16" width="3.57421875" style="3" customWidth="1"/>
    <col min="17" max="17" width="8.140625" style="3" bestFit="1" customWidth="1"/>
    <col min="18" max="16384" width="9.140625" style="3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2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ht="12.75"/>
    <row r="4" s="24" customFormat="1" ht="18.75">
      <c r="A4" s="7" t="s">
        <v>74</v>
      </c>
    </row>
    <row r="5" s="24" customFormat="1" ht="18.75">
      <c r="A5" s="44"/>
    </row>
    <row r="6" spans="2:17" s="24" customFormat="1" ht="18.75">
      <c r="B6" s="133" t="s">
        <v>2</v>
      </c>
      <c r="C6" s="133"/>
      <c r="D6" s="133"/>
      <c r="E6" s="133"/>
      <c r="F6" s="46"/>
      <c r="H6" s="133" t="s">
        <v>3</v>
      </c>
      <c r="I6" s="133"/>
      <c r="J6" s="133"/>
      <c r="K6" s="133"/>
      <c r="L6" s="47"/>
      <c r="N6" s="133" t="s">
        <v>66</v>
      </c>
      <c r="O6" s="133"/>
      <c r="P6" s="133"/>
      <c r="Q6" s="133"/>
    </row>
    <row r="7" spans="2:12" s="24" customFormat="1" ht="18.75">
      <c r="B7" s="48"/>
      <c r="C7" s="48"/>
      <c r="D7" s="48"/>
      <c r="E7" s="49"/>
      <c r="F7" s="46"/>
      <c r="L7" s="47"/>
    </row>
    <row r="8" spans="1:17" s="24" customFormat="1" ht="18.75">
      <c r="A8" s="50" t="s">
        <v>4</v>
      </c>
      <c r="B8" s="45" t="s">
        <v>5</v>
      </c>
      <c r="C8" s="45" t="s">
        <v>6</v>
      </c>
      <c r="D8" s="44"/>
      <c r="E8" s="51" t="s">
        <v>7</v>
      </c>
      <c r="F8" s="52"/>
      <c r="H8" s="45" t="s">
        <v>5</v>
      </c>
      <c r="I8" s="45" t="s">
        <v>6</v>
      </c>
      <c r="J8" s="44"/>
      <c r="K8" s="51" t="s">
        <v>7</v>
      </c>
      <c r="L8" s="47"/>
      <c r="N8" s="45" t="s">
        <v>5</v>
      </c>
      <c r="O8" s="45" t="s">
        <v>6</v>
      </c>
      <c r="P8" s="44"/>
      <c r="Q8" s="51" t="s">
        <v>7</v>
      </c>
    </row>
    <row r="9" spans="1:17" s="24" customFormat="1" ht="18.75">
      <c r="A9" s="24" t="s">
        <v>8</v>
      </c>
      <c r="C9" s="53">
        <v>10566.72</v>
      </c>
      <c r="D9" s="54"/>
      <c r="E9" s="55"/>
      <c r="F9" s="56"/>
      <c r="H9" s="54"/>
      <c r="I9" s="53">
        <v>10914.31</v>
      </c>
      <c r="J9" s="54"/>
      <c r="K9" s="54"/>
      <c r="L9" s="47"/>
      <c r="N9" s="54"/>
      <c r="O9" s="53">
        <v>63996.03</v>
      </c>
      <c r="P9" s="54"/>
      <c r="Q9" s="54"/>
    </row>
    <row r="10" spans="1:17" s="24" customFormat="1" ht="18.75">
      <c r="A10" s="24" t="s">
        <v>9</v>
      </c>
      <c r="B10" s="79"/>
      <c r="C10" s="79">
        <f>+Income!C12</f>
        <v>10001.64</v>
      </c>
      <c r="D10" s="79"/>
      <c r="E10" s="80">
        <f>+Income!D12</f>
        <v>0</v>
      </c>
      <c r="F10" s="56"/>
      <c r="H10" s="79"/>
      <c r="I10" s="79">
        <f>+'Deposit Ac''s'!G12+'Deposit Ac''s'!H12+'Deposit Ac''s'!I12+'Deposit Ac''s'!L12</f>
        <v>2.31</v>
      </c>
      <c r="J10" s="79"/>
      <c r="K10" s="79"/>
      <c r="L10" s="47"/>
      <c r="N10" s="79"/>
      <c r="O10" s="79">
        <f>+'Deposit Ac''s'!G10+'Deposit Ac''s'!H10+'Deposit Ac''s'!I10+'Deposit Ac''s'!L10</f>
        <v>0</v>
      </c>
      <c r="P10" s="79"/>
      <c r="Q10" s="79"/>
    </row>
    <row r="11" spans="1:17" s="24" customFormat="1" ht="18.75">
      <c r="A11" s="24" t="s">
        <v>10</v>
      </c>
      <c r="B11" s="79">
        <f>+Expenditure!E35</f>
        <v>3851.5199999999995</v>
      </c>
      <c r="C11" s="79"/>
      <c r="D11" s="79"/>
      <c r="E11" s="80">
        <f>+Expenditure!F35</f>
        <v>385.40000000000003</v>
      </c>
      <c r="F11" s="56"/>
      <c r="H11" s="79">
        <f>+'Deposit Ac''s'!D12+'Deposit Ac''s'!E12+'Deposit Ac''s'!F12</f>
        <v>0</v>
      </c>
      <c r="I11" s="79"/>
      <c r="J11" s="79"/>
      <c r="K11" s="79"/>
      <c r="L11" s="58"/>
      <c r="N11" s="79">
        <f>+'Deposit Ac''s'!D10+'Deposit Ac''s'!E10+'Deposit Ac''s'!F10</f>
        <v>10000</v>
      </c>
      <c r="O11" s="79"/>
      <c r="P11" s="79"/>
      <c r="Q11" s="79"/>
    </row>
    <row r="12" spans="2:17" s="24" customFormat="1" ht="18.75">
      <c r="B12" s="81">
        <f>SUM(B9:B11)</f>
        <v>3851.5199999999995</v>
      </c>
      <c r="C12" s="82">
        <f>SUM(C9:C11)</f>
        <v>20568.36</v>
      </c>
      <c r="D12" s="79"/>
      <c r="E12" s="80"/>
      <c r="F12" s="56"/>
      <c r="H12" s="81">
        <f>SUM(H3:H11)</f>
        <v>0</v>
      </c>
      <c r="I12" s="81">
        <f>SUM(I3:I11)</f>
        <v>10916.619999999999</v>
      </c>
      <c r="J12" s="79"/>
      <c r="K12" s="79"/>
      <c r="L12" s="47"/>
      <c r="N12" s="81">
        <f>SUM(N3:N11)</f>
        <v>10000</v>
      </c>
      <c r="O12" s="81">
        <f>SUM(O3:O11)</f>
        <v>63996.03</v>
      </c>
      <c r="P12" s="79"/>
      <c r="Q12" s="79"/>
    </row>
    <row r="13" spans="1:17" s="24" customFormat="1" ht="18.75">
      <c r="A13" s="44" t="s">
        <v>11</v>
      </c>
      <c r="B13" s="83"/>
      <c r="C13" s="84">
        <f>+C12-B12</f>
        <v>16716.84</v>
      </c>
      <c r="D13" s="79"/>
      <c r="E13" s="81">
        <f>SUM(E10:E12)</f>
        <v>385.40000000000003</v>
      </c>
      <c r="F13" s="56"/>
      <c r="H13" s="79"/>
      <c r="I13" s="84">
        <f>+I12-H12</f>
        <v>10916.619999999999</v>
      </c>
      <c r="J13" s="79"/>
      <c r="K13" s="85">
        <f>SUM(K10:K12)</f>
        <v>0</v>
      </c>
      <c r="L13" s="47"/>
      <c r="N13" s="79"/>
      <c r="O13" s="84">
        <f>+O12-N12</f>
        <v>53996.03</v>
      </c>
      <c r="P13" s="79"/>
      <c r="Q13" s="85">
        <f>SUM(Q10:Q12)</f>
        <v>0</v>
      </c>
    </row>
    <row r="14" spans="2:17" s="24" customFormat="1" ht="18.75">
      <c r="B14" s="54"/>
      <c r="C14" s="57"/>
      <c r="D14" s="54"/>
      <c r="E14" s="55"/>
      <c r="F14" s="56"/>
      <c r="H14" s="54"/>
      <c r="I14" s="54"/>
      <c r="J14" s="54"/>
      <c r="K14" s="54"/>
      <c r="L14" s="47"/>
      <c r="N14" s="54"/>
      <c r="O14" s="54"/>
      <c r="P14" s="54"/>
      <c r="Q14" s="54"/>
    </row>
    <row r="15" spans="2:17" s="24" customFormat="1" ht="18.75">
      <c r="B15" s="54"/>
      <c r="C15" s="54"/>
      <c r="D15" s="54"/>
      <c r="E15" s="55"/>
      <c r="F15" s="56"/>
      <c r="H15" s="54"/>
      <c r="I15" s="54"/>
      <c r="J15" s="54"/>
      <c r="K15" s="54"/>
      <c r="L15" s="47"/>
      <c r="N15" s="54"/>
      <c r="O15" s="54"/>
      <c r="P15" s="54"/>
      <c r="Q15" s="54"/>
    </row>
    <row r="16" spans="1:21" s="24" customFormat="1" ht="18.75">
      <c r="A16" s="50" t="s">
        <v>12</v>
      </c>
      <c r="B16" s="45" t="s">
        <v>5</v>
      </c>
      <c r="C16" s="45" t="s">
        <v>6</v>
      </c>
      <c r="D16" s="54"/>
      <c r="E16" s="55"/>
      <c r="F16" s="56"/>
      <c r="H16" s="45" t="s">
        <v>5</v>
      </c>
      <c r="I16" s="45" t="s">
        <v>6</v>
      </c>
      <c r="J16" s="54"/>
      <c r="K16" s="54"/>
      <c r="L16" s="47"/>
      <c r="N16" s="45" t="s">
        <v>5</v>
      </c>
      <c r="O16" s="45" t="s">
        <v>6</v>
      </c>
      <c r="P16" s="54"/>
      <c r="Q16" s="54"/>
      <c r="T16" s="54"/>
      <c r="U16" s="54"/>
    </row>
    <row r="17" spans="1:17" s="24" customFormat="1" ht="18.75">
      <c r="A17" s="24" t="s">
        <v>75</v>
      </c>
      <c r="B17" s="54"/>
      <c r="C17" s="54">
        <v>18408.39</v>
      </c>
      <c r="D17" s="54"/>
      <c r="E17" s="55"/>
      <c r="F17" s="56"/>
      <c r="H17" s="54"/>
      <c r="I17" s="54">
        <v>10916.62</v>
      </c>
      <c r="J17" s="54"/>
      <c r="K17" s="54"/>
      <c r="L17" s="47"/>
      <c r="N17" s="54"/>
      <c r="O17" s="54">
        <v>53996.03</v>
      </c>
      <c r="P17" s="54"/>
      <c r="Q17" s="54"/>
    </row>
    <row r="18" spans="1:17" s="24" customFormat="1" ht="18.75">
      <c r="A18" s="24" t="s">
        <v>13</v>
      </c>
      <c r="B18" s="79">
        <f>+Expenditure!D52</f>
        <v>1691.5500000000002</v>
      </c>
      <c r="C18" s="79"/>
      <c r="D18" s="54"/>
      <c r="E18" s="55"/>
      <c r="F18" s="56"/>
      <c r="H18" s="79">
        <f>D70</f>
        <v>0</v>
      </c>
      <c r="I18" s="79"/>
      <c r="J18" s="54"/>
      <c r="K18" s="54"/>
      <c r="L18" s="47"/>
      <c r="N18" s="79">
        <f>J73</f>
        <v>0</v>
      </c>
      <c r="O18" s="79"/>
      <c r="P18" s="54"/>
      <c r="Q18" s="54"/>
    </row>
    <row r="19" spans="2:17" s="24" customFormat="1" ht="18.75">
      <c r="B19" s="81">
        <f>SUM(B17:B18)</f>
        <v>1691.5500000000002</v>
      </c>
      <c r="C19" s="82">
        <f>SUM(C17:C18)</f>
        <v>18408.39</v>
      </c>
      <c r="D19" s="54"/>
      <c r="E19" s="55"/>
      <c r="F19" s="56"/>
      <c r="H19" s="81">
        <f>SUM(H17:H18)</f>
        <v>0</v>
      </c>
      <c r="I19" s="81">
        <f>SUM(I17:I18)</f>
        <v>10916.62</v>
      </c>
      <c r="J19" s="54"/>
      <c r="K19" s="54"/>
      <c r="L19" s="47"/>
      <c r="N19" s="81">
        <f>SUM(N17:N18)</f>
        <v>0</v>
      </c>
      <c r="O19" s="81">
        <f>SUM(O17:O18)</f>
        <v>53996.03</v>
      </c>
      <c r="P19" s="54"/>
      <c r="Q19" s="54"/>
    </row>
    <row r="20" spans="1:17" s="24" customFormat="1" ht="19.5" thickBot="1">
      <c r="A20" s="44" t="s">
        <v>11</v>
      </c>
      <c r="B20" s="83"/>
      <c r="C20" s="86">
        <f>+C19-B19</f>
        <v>16716.84</v>
      </c>
      <c r="D20" s="54"/>
      <c r="E20" s="55"/>
      <c r="F20" s="56"/>
      <c r="H20" s="79"/>
      <c r="I20" s="86">
        <f>I19-H19</f>
        <v>10916.62</v>
      </c>
      <c r="J20" s="54"/>
      <c r="K20" s="54"/>
      <c r="L20" s="47"/>
      <c r="N20" s="79"/>
      <c r="O20" s="86">
        <f>O19-N19</f>
        <v>53996.03</v>
      </c>
      <c r="P20" s="54"/>
      <c r="Q20" s="54"/>
    </row>
    <row r="21" spans="2:9" s="24" customFormat="1" ht="18.75">
      <c r="B21" s="87"/>
      <c r="C21" s="88">
        <f>+C13-C20</f>
        <v>0</v>
      </c>
      <c r="H21" s="79"/>
      <c r="I21" s="88">
        <f>+I13-I20</f>
        <v>0</v>
      </c>
    </row>
    <row r="22" spans="1:17" s="24" customFormat="1" ht="18.75">
      <c r="A22" s="61"/>
      <c r="B22" s="62"/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="24" customFormat="1" ht="18.75">
      <c r="A23" s="53"/>
    </row>
    <row r="24" s="24" customFormat="1" ht="18.75">
      <c r="A24" s="53"/>
    </row>
    <row r="25" spans="1:3" s="24" customFormat="1" ht="18.75">
      <c r="A25" s="50" t="s">
        <v>80</v>
      </c>
      <c r="B25" s="44"/>
      <c r="C25" s="44"/>
    </row>
    <row r="26" spans="1:17" s="24" customFormat="1" ht="18.75">
      <c r="A26" s="44"/>
      <c r="B26" s="45" t="s">
        <v>5</v>
      </c>
      <c r="C26" s="45" t="s">
        <v>6</v>
      </c>
      <c r="H26" s="30" t="s">
        <v>14</v>
      </c>
      <c r="O26" s="3"/>
      <c r="P26" s="3"/>
      <c r="Q26" s="3"/>
    </row>
    <row r="27" spans="1:17" s="24" customFormat="1" ht="18.75">
      <c r="A27" s="44" t="s">
        <v>15</v>
      </c>
      <c r="B27" s="53"/>
      <c r="C27" s="89">
        <v>16716.84</v>
      </c>
      <c r="H27" s="31"/>
      <c r="O27" s="3"/>
      <c r="P27" s="3"/>
      <c r="Q27" s="3"/>
    </row>
    <row r="28" spans="1:17" s="24" customFormat="1" ht="18.75">
      <c r="A28" s="44" t="s">
        <v>17</v>
      </c>
      <c r="B28" s="44"/>
      <c r="C28" s="90">
        <v>10916.62</v>
      </c>
      <c r="D28" s="64"/>
      <c r="G28" s="32">
        <v>1</v>
      </c>
      <c r="H28" s="24" t="s">
        <v>68</v>
      </c>
      <c r="P28" s="3"/>
      <c r="Q28" s="3"/>
    </row>
    <row r="29" spans="1:17" s="24" customFormat="1" ht="18.75">
      <c r="A29" s="44" t="s">
        <v>67</v>
      </c>
      <c r="B29" s="44"/>
      <c r="C29" s="90">
        <v>53996.03</v>
      </c>
      <c r="D29" s="64"/>
      <c r="F29" s="54"/>
      <c r="H29" s="31"/>
      <c r="O29" s="3"/>
      <c r="P29" s="3"/>
      <c r="Q29" s="3"/>
    </row>
    <row r="30" spans="1:17" s="24" customFormat="1" ht="18.75">
      <c r="A30" s="44" t="s">
        <v>19</v>
      </c>
      <c r="B30" s="44"/>
      <c r="C30" s="90">
        <v>2000</v>
      </c>
      <c r="D30" s="64"/>
      <c r="O30" s="3"/>
      <c r="P30" s="3"/>
      <c r="Q30" s="3"/>
    </row>
    <row r="31" spans="1:17" s="24" customFormat="1" ht="18.75">
      <c r="A31" s="44"/>
      <c r="B31" s="59">
        <f>SUM(B27:B30)</f>
        <v>0</v>
      </c>
      <c r="C31" s="84">
        <f>SUM(C27:C30)</f>
        <v>83629.48999999999</v>
      </c>
      <c r="E31" s="65"/>
      <c r="F31" s="65"/>
      <c r="H31" s="24" t="s">
        <v>20</v>
      </c>
      <c r="O31" s="3"/>
      <c r="P31" s="3"/>
      <c r="Q31" s="3"/>
    </row>
    <row r="32" spans="1:21" s="24" customFormat="1" ht="19.5" thickBot="1">
      <c r="A32" s="44"/>
      <c r="B32" s="44"/>
      <c r="C32" s="91">
        <f>C31-B31</f>
        <v>83629.48999999999</v>
      </c>
      <c r="E32" s="64"/>
      <c r="F32" s="64"/>
      <c r="H32" s="31"/>
      <c r="O32" s="3"/>
      <c r="P32" s="3"/>
      <c r="Q32" s="3"/>
      <c r="U32" s="63"/>
    </row>
    <row r="33" spans="5:17" s="24" customFormat="1" ht="19.5" thickTop="1">
      <c r="E33" s="64"/>
      <c r="F33" s="64"/>
      <c r="G33" s="32">
        <v>2</v>
      </c>
      <c r="H33" s="24" t="s">
        <v>69</v>
      </c>
      <c r="O33" s="3"/>
      <c r="P33" s="3"/>
      <c r="Q33" s="3"/>
    </row>
    <row r="34" spans="1:17" s="24" customFormat="1" ht="18.75">
      <c r="A34" s="44" t="s">
        <v>79</v>
      </c>
      <c r="C34" s="53">
        <v>87477.06</v>
      </c>
      <c r="E34" s="64"/>
      <c r="F34" s="64"/>
      <c r="O34" s="3"/>
      <c r="P34" s="3"/>
      <c r="Q34" s="3"/>
    </row>
    <row r="35" spans="1:17" s="24" customFormat="1" ht="18.75">
      <c r="A35" s="44" t="s">
        <v>16</v>
      </c>
      <c r="C35" s="63">
        <f>+C10+I10+O10-10000</f>
        <v>3.9499999999989086</v>
      </c>
      <c r="E35" s="64"/>
      <c r="F35" s="64"/>
      <c r="O35" s="3"/>
      <c r="P35" s="3"/>
      <c r="Q35" s="3"/>
    </row>
    <row r="36" spans="1:17" s="8" customFormat="1" ht="18.75">
      <c r="A36" s="44" t="s">
        <v>18</v>
      </c>
      <c r="B36" s="24"/>
      <c r="C36" s="130">
        <f>+B11+H11+N11-10000</f>
        <v>3851.5200000000004</v>
      </c>
      <c r="G36" s="24"/>
      <c r="H36" s="24" t="s">
        <v>20</v>
      </c>
      <c r="I36" s="24"/>
      <c r="J36" s="24"/>
      <c r="O36" s="3"/>
      <c r="P36" s="3"/>
      <c r="Q36" s="3"/>
    </row>
    <row r="37" spans="1:3" ht="19.5" thickBot="1">
      <c r="A37" s="44" t="s">
        <v>81</v>
      </c>
      <c r="B37" s="24"/>
      <c r="C37" s="91">
        <f>+C34+C35-C36</f>
        <v>83629.48999999999</v>
      </c>
    </row>
    <row r="38" spans="1:3" ht="19.5" thickTop="1">
      <c r="A38" s="24"/>
      <c r="B38" s="24"/>
      <c r="C38" s="60"/>
    </row>
    <row r="39" spans="1:9" ht="15.75">
      <c r="A39" s="97" t="s">
        <v>82</v>
      </c>
      <c r="B39" s="8"/>
      <c r="C39" s="96"/>
      <c r="D39" s="8"/>
      <c r="E39" s="8"/>
      <c r="F39" s="8"/>
      <c r="G39" s="8"/>
      <c r="H39" s="8"/>
      <c r="I39" s="8"/>
    </row>
    <row r="40" spans="1:4" ht="15.75">
      <c r="A40" s="98"/>
      <c r="B40" s="100"/>
      <c r="C40" s="8"/>
      <c r="D40" s="101"/>
    </row>
    <row r="41" spans="1:9" ht="15.75">
      <c r="A41" s="98">
        <v>42709</v>
      </c>
      <c r="B41" s="100">
        <v>1608</v>
      </c>
      <c r="C41" s="125" t="s">
        <v>85</v>
      </c>
      <c r="D41" s="101">
        <v>515.61</v>
      </c>
      <c r="E41" s="8"/>
      <c r="F41" s="8"/>
      <c r="G41" s="8"/>
      <c r="H41" s="8"/>
      <c r="I41" s="102"/>
    </row>
    <row r="42" spans="1:9" ht="15.75">
      <c r="A42" s="98">
        <v>42719</v>
      </c>
      <c r="B42" s="100">
        <v>1466</v>
      </c>
      <c r="C42" s="8" t="s">
        <v>73</v>
      </c>
      <c r="D42" s="101">
        <v>456</v>
      </c>
      <c r="E42" s="8"/>
      <c r="F42" s="8"/>
      <c r="G42" s="8"/>
      <c r="H42" s="8"/>
      <c r="I42" s="102"/>
    </row>
    <row r="43" spans="1:9" ht="15.75">
      <c r="A43" s="98">
        <v>42719</v>
      </c>
      <c r="B43" s="100">
        <v>1467</v>
      </c>
      <c r="C43" s="8" t="s">
        <v>113</v>
      </c>
      <c r="D43" s="101">
        <v>719.94</v>
      </c>
      <c r="E43" s="8"/>
      <c r="F43" s="8"/>
      <c r="G43" s="8"/>
      <c r="H43" s="8"/>
      <c r="I43" s="102"/>
    </row>
    <row r="44" spans="1:9" ht="15.75">
      <c r="A44" s="98"/>
      <c r="B44" s="100"/>
      <c r="C44" s="8"/>
      <c r="D44" s="8"/>
      <c r="E44" s="8"/>
      <c r="F44" s="8"/>
      <c r="G44" s="8"/>
      <c r="H44" s="8"/>
      <c r="I44" s="102"/>
    </row>
    <row r="45" spans="1:9" ht="15.75">
      <c r="A45" s="98"/>
      <c r="B45" s="100"/>
      <c r="C45" s="8"/>
      <c r="D45" s="101"/>
      <c r="E45" s="8"/>
      <c r="F45" s="8"/>
      <c r="G45" s="8"/>
      <c r="H45" s="8"/>
      <c r="I45" s="102"/>
    </row>
    <row r="46" spans="1:9" ht="15.75">
      <c r="A46" s="98"/>
      <c r="B46" s="100"/>
      <c r="C46" s="8"/>
      <c r="D46" s="101"/>
      <c r="E46" s="8"/>
      <c r="F46" s="8"/>
      <c r="G46" s="8"/>
      <c r="H46" s="8"/>
      <c r="I46" s="102"/>
    </row>
    <row r="47" spans="1:9" ht="15.75">
      <c r="A47" s="98"/>
      <c r="B47" s="23"/>
      <c r="C47" s="8"/>
      <c r="D47" s="101"/>
      <c r="E47" s="8"/>
      <c r="F47" s="8"/>
      <c r="G47" s="8"/>
      <c r="H47" s="8"/>
      <c r="I47" s="102"/>
    </row>
    <row r="48" ht="15.75">
      <c r="I48" s="102"/>
    </row>
    <row r="49" ht="15.75">
      <c r="I49" s="102"/>
    </row>
    <row r="50" ht="15.75">
      <c r="I50" s="102"/>
    </row>
    <row r="51" ht="15.75">
      <c r="I51" s="102"/>
    </row>
    <row r="52" ht="15.75">
      <c r="I52" s="102"/>
    </row>
    <row r="53" ht="15.75">
      <c r="I53" s="102"/>
    </row>
    <row r="54" spans="3:4" ht="15.75">
      <c r="C54" s="97" t="s">
        <v>23</v>
      </c>
      <c r="D54" s="126">
        <f>SUM(D40:D47)</f>
        <v>1691.5500000000002</v>
      </c>
    </row>
  </sheetData>
  <sheetProtection/>
  <mergeCells count="5">
    <mergeCell ref="A1:Q1"/>
    <mergeCell ref="A2:Q2"/>
    <mergeCell ref="B6:E6"/>
    <mergeCell ref="H6:K6"/>
    <mergeCell ref="N6:Q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A1">
      <selection activeCell="A9" sqref="A9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34" t="s">
        <v>53</v>
      </c>
      <c r="B3" s="134"/>
      <c r="C3" s="134"/>
      <c r="D3" s="134"/>
      <c r="E3" s="134"/>
      <c r="F3" s="134"/>
      <c r="G3" s="134"/>
      <c r="H3" s="134"/>
      <c r="I3" s="13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76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4"/>
      <c r="B5" s="34"/>
      <c r="C5" s="34"/>
      <c r="D5" s="34"/>
      <c r="E5" s="34"/>
      <c r="F5" s="34"/>
      <c r="G5" s="34"/>
      <c r="H5" s="34"/>
      <c r="I5" s="34"/>
    </row>
    <row r="6" spans="1:9" s="8" customFormat="1" ht="18">
      <c r="A6" s="35" t="s">
        <v>21</v>
      </c>
      <c r="B6" s="36" t="s">
        <v>22</v>
      </c>
      <c r="C6" s="9" t="s">
        <v>23</v>
      </c>
      <c r="D6" s="9" t="s">
        <v>7</v>
      </c>
      <c r="E6" s="9" t="s">
        <v>24</v>
      </c>
      <c r="F6" s="37" t="s">
        <v>25</v>
      </c>
      <c r="G6" s="37" t="s">
        <v>26</v>
      </c>
      <c r="H6" s="37" t="s">
        <v>27</v>
      </c>
      <c r="I6" s="37" t="s">
        <v>28</v>
      </c>
    </row>
    <row r="7" spans="1:10" s="8" customFormat="1" ht="15.75">
      <c r="A7" s="38">
        <v>42709</v>
      </c>
      <c r="B7" s="8" t="s">
        <v>72</v>
      </c>
      <c r="C7" s="104">
        <v>1.64</v>
      </c>
      <c r="D7" s="18"/>
      <c r="E7" s="18"/>
      <c r="F7" s="18">
        <v>1.64</v>
      </c>
      <c r="G7" s="18"/>
      <c r="H7" s="18"/>
      <c r="I7" s="106"/>
      <c r="J7" s="19"/>
    </row>
    <row r="8" spans="1:10" s="8" customFormat="1" ht="15.75">
      <c r="A8" s="38">
        <v>43077</v>
      </c>
      <c r="B8" s="39" t="s">
        <v>103</v>
      </c>
      <c r="C8" s="104">
        <v>10000</v>
      </c>
      <c r="D8" s="18"/>
      <c r="E8" s="18">
        <v>10000</v>
      </c>
      <c r="F8" s="18"/>
      <c r="G8" s="18"/>
      <c r="H8" s="18"/>
      <c r="I8" s="106"/>
      <c r="J8" s="19"/>
    </row>
    <row r="9" spans="1:10" s="8" customFormat="1" ht="15.75">
      <c r="A9" s="38"/>
      <c r="B9" s="39"/>
      <c r="C9" s="104"/>
      <c r="D9" s="18"/>
      <c r="E9" s="18"/>
      <c r="F9" s="101"/>
      <c r="G9" s="18"/>
      <c r="H9" s="18"/>
      <c r="I9" s="106"/>
      <c r="J9" s="19"/>
    </row>
    <row r="10" spans="1:10" s="8" customFormat="1" ht="15.75">
      <c r="A10" s="38"/>
      <c r="C10" s="104"/>
      <c r="D10" s="18"/>
      <c r="E10" s="18"/>
      <c r="F10" s="18"/>
      <c r="G10" s="18"/>
      <c r="H10" s="18"/>
      <c r="I10" s="106"/>
      <c r="J10" s="19"/>
    </row>
    <row r="11" spans="1:10" s="8" customFormat="1" ht="15.75">
      <c r="A11" s="28"/>
      <c r="C11" s="105"/>
      <c r="I11" s="101"/>
      <c r="J11" s="19"/>
    </row>
    <row r="12" spans="1:10" s="8" customFormat="1" ht="15.75">
      <c r="A12" s="39"/>
      <c r="B12" s="39"/>
      <c r="C12" s="40">
        <f>SUM(C7:C11)</f>
        <v>10001.64</v>
      </c>
      <c r="D12" s="40">
        <f aca="true" t="shared" si="0" ref="D12:I12">SUM(D7:D11)</f>
        <v>0</v>
      </c>
      <c r="E12" s="40">
        <f t="shared" si="0"/>
        <v>10000</v>
      </c>
      <c r="F12" s="40">
        <f t="shared" si="0"/>
        <v>1.64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19"/>
    </row>
    <row r="13" spans="1:12" s="8" customFormat="1" ht="15.75">
      <c r="A13" s="39"/>
      <c r="B13" s="39"/>
      <c r="C13" s="13"/>
      <c r="D13" s="13"/>
      <c r="E13" s="13"/>
      <c r="F13" s="13"/>
      <c r="G13" s="13"/>
      <c r="H13" s="13"/>
      <c r="I13" s="13"/>
      <c r="J13" s="13"/>
      <c r="K13" s="39"/>
      <c r="L13" s="39"/>
    </row>
    <row r="14" spans="1:12" ht="15.75">
      <c r="A14" s="39"/>
      <c r="B14" s="3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12.75">
      <c r="B15" s="41" t="s">
        <v>14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6" ht="12.75">
      <c r="B16" s="33"/>
      <c r="D16" s="29"/>
      <c r="E16" s="29"/>
      <c r="F16" s="29"/>
    </row>
    <row r="17" spans="1:6" ht="18.75">
      <c r="A17" s="43">
        <v>1</v>
      </c>
      <c r="B17" s="24" t="s">
        <v>68</v>
      </c>
      <c r="D17" s="29"/>
      <c r="E17" s="43">
        <v>2</v>
      </c>
      <c r="F17" s="24" t="s">
        <v>69</v>
      </c>
    </row>
    <row r="18" spans="1:6" ht="12.75">
      <c r="A18" s="43"/>
      <c r="B18" s="6"/>
      <c r="D18" s="29"/>
      <c r="E18" s="43"/>
      <c r="F18" s="6"/>
    </row>
    <row r="19" spans="2:4" ht="12.75">
      <c r="B19" s="33"/>
      <c r="D19" s="29"/>
    </row>
    <row r="20" spans="2:6" ht="18.75">
      <c r="B20" s="24" t="s">
        <v>20</v>
      </c>
      <c r="D20" s="29"/>
      <c r="F20" s="24" t="s">
        <v>20</v>
      </c>
    </row>
    <row r="36" ht="12.75">
      <c r="C36" s="26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view="pageBreakPreview" zoomScale="60" zoomScaleNormal="60" zoomScalePageLayoutView="0" workbookViewId="0" topLeftCell="A19">
      <selection activeCell="D52" sqref="D52"/>
    </sheetView>
  </sheetViews>
  <sheetFormatPr defaultColWidth="9.140625" defaultRowHeight="12.75"/>
  <cols>
    <col min="1" max="1" width="22.28125" style="27" bestFit="1" customWidth="1"/>
    <col min="2" max="2" width="17.00390625" style="3" bestFit="1" customWidth="1"/>
    <col min="3" max="3" width="55.28125" style="3" customWidth="1"/>
    <col min="4" max="4" width="76.7109375" style="3" customWidth="1"/>
    <col min="5" max="5" width="19.00390625" style="3" customWidth="1"/>
    <col min="6" max="6" width="17.28125" style="3" customWidth="1"/>
    <col min="7" max="7" width="18.7109375" style="3" customWidth="1"/>
    <col min="8" max="8" width="16.57421875" style="3" customWidth="1"/>
    <col min="9" max="9" width="16.8515625" style="3" customWidth="1"/>
    <col min="10" max="10" width="12.57421875" style="3" customWidth="1"/>
    <col min="11" max="11" width="20.140625" style="3" customWidth="1"/>
    <col min="12" max="12" width="16.57421875" style="3" customWidth="1"/>
    <col min="13" max="13" width="14.8515625" style="3" customWidth="1"/>
    <col min="14" max="14" width="18.28125" style="3" customWidth="1"/>
    <col min="15" max="15" width="20.8515625" style="3" customWidth="1"/>
    <col min="16" max="16" width="14.8515625" style="3" customWidth="1"/>
    <col min="17" max="17" width="13.7109375" style="3" customWidth="1"/>
    <col min="18" max="18" width="17.7109375" style="3" customWidth="1"/>
    <col min="19" max="19" width="15.8515625" style="3" customWidth="1"/>
    <col min="20" max="20" width="16.421875" style="3" customWidth="1"/>
    <col min="21" max="21" width="27.28125" style="3" bestFit="1" customWidth="1"/>
    <col min="22" max="22" width="14.140625" style="3" customWidth="1"/>
    <col min="23" max="23" width="19.7109375" style="3" customWidth="1"/>
    <col min="24" max="24" width="18.421875" style="3" customWidth="1"/>
    <col min="25" max="25" width="14.140625" style="3" customWidth="1"/>
    <col min="26" max="26" width="18.00390625" style="3" customWidth="1"/>
    <col min="27" max="27" width="22.140625" style="3" customWidth="1"/>
    <col min="28" max="28" width="16.57421875" style="3" customWidth="1"/>
    <col min="29" max="29" width="15.57421875" style="3" customWidth="1"/>
    <col min="30" max="30" width="20.00390625" style="3" customWidth="1"/>
    <col min="31" max="32" width="16.57421875" style="3" customWidth="1"/>
    <col min="33" max="33" width="16.8515625" style="3" customWidth="1"/>
    <col min="34" max="34" width="14.140625" style="3" customWidth="1"/>
    <col min="35" max="35" width="21.421875" style="3" customWidth="1"/>
    <col min="36" max="36" width="23.00390625" style="42" customWidth="1"/>
    <col min="37" max="37" width="18.28125" style="42" customWidth="1"/>
    <col min="38" max="38" width="14.00390625" style="42" customWidth="1"/>
    <col min="39" max="39" width="3.421875" style="3" customWidth="1"/>
    <col min="40" max="40" width="11.8515625" style="3" bestFit="1" customWidth="1"/>
    <col min="41" max="16384" width="9.140625" style="3" customWidth="1"/>
  </cols>
  <sheetData>
    <row r="1" spans="1:38" ht="15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9"/>
      <c r="AL1" s="19"/>
    </row>
    <row r="2" spans="1:38" ht="15.75">
      <c r="A2" s="136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9"/>
      <c r="AL2" s="19"/>
    </row>
    <row r="3" spans="1:38" ht="15.75">
      <c r="A3" s="108"/>
      <c r="B3" s="25"/>
      <c r="C3" s="2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9"/>
      <c r="AK3" s="19"/>
      <c r="AL3" s="19"/>
    </row>
    <row r="4" spans="1:38" ht="15.75">
      <c r="A4" s="108" t="s">
        <v>77</v>
      </c>
      <c r="B4" s="10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9"/>
      <c r="AK4" s="19"/>
      <c r="AL4" s="19"/>
    </row>
    <row r="5" spans="1:38" ht="15.75">
      <c r="A5" s="95"/>
      <c r="B5" s="8"/>
      <c r="C5" s="8"/>
      <c r="D5" s="8"/>
      <c r="E5" s="96"/>
      <c r="F5" s="96"/>
      <c r="G5" s="96"/>
      <c r="H5" s="97"/>
      <c r="I5" s="97"/>
      <c r="J5" s="97"/>
      <c r="K5" s="97"/>
      <c r="L5" s="110"/>
      <c r="M5" s="110"/>
      <c r="N5" s="110"/>
      <c r="O5" s="110"/>
      <c r="P5" s="110"/>
      <c r="Q5" s="110"/>
      <c r="R5" s="11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9"/>
      <c r="AK5" s="19"/>
      <c r="AL5" s="19"/>
    </row>
    <row r="6" spans="1:41" s="8" customFormat="1" ht="18">
      <c r="A6" s="10" t="s">
        <v>21</v>
      </c>
      <c r="B6" s="11" t="s">
        <v>22</v>
      </c>
      <c r="C6" s="111" t="s">
        <v>29</v>
      </c>
      <c r="D6" s="111" t="s">
        <v>30</v>
      </c>
      <c r="E6" s="11" t="s">
        <v>23</v>
      </c>
      <c r="F6" s="11" t="s">
        <v>7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62</v>
      </c>
      <c r="L6" s="112" t="s">
        <v>35</v>
      </c>
      <c r="M6" s="112" t="s">
        <v>36</v>
      </c>
      <c r="N6" s="112" t="s">
        <v>37</v>
      </c>
      <c r="O6" s="112" t="s">
        <v>38</v>
      </c>
      <c r="P6" s="112" t="s">
        <v>39</v>
      </c>
      <c r="Q6" s="112" t="s">
        <v>40</v>
      </c>
      <c r="R6" s="112" t="s">
        <v>41</v>
      </c>
      <c r="S6" s="112" t="s">
        <v>42</v>
      </c>
      <c r="T6" s="112" t="s">
        <v>43</v>
      </c>
      <c r="U6" s="112" t="s">
        <v>61</v>
      </c>
      <c r="V6" s="112" t="s">
        <v>44</v>
      </c>
      <c r="W6" s="112" t="s">
        <v>45</v>
      </c>
      <c r="X6" s="112" t="s">
        <v>46</v>
      </c>
      <c r="Y6" s="112" t="s">
        <v>63</v>
      </c>
      <c r="Z6" s="112" t="s">
        <v>47</v>
      </c>
      <c r="AA6" s="112" t="s">
        <v>60</v>
      </c>
      <c r="AB6" s="112" t="s">
        <v>57</v>
      </c>
      <c r="AC6" s="112" t="s">
        <v>58</v>
      </c>
      <c r="AD6" s="112" t="s">
        <v>59</v>
      </c>
      <c r="AE6" s="112" t="s">
        <v>56</v>
      </c>
      <c r="AF6" s="112" t="s">
        <v>49</v>
      </c>
      <c r="AG6" s="112" t="s">
        <v>55</v>
      </c>
      <c r="AH6" s="112" t="s">
        <v>48</v>
      </c>
      <c r="AI6" s="112" t="s">
        <v>50</v>
      </c>
      <c r="AJ6" s="112" t="s">
        <v>51</v>
      </c>
      <c r="AK6" s="112" t="s">
        <v>28</v>
      </c>
      <c r="AL6" s="19"/>
      <c r="AM6" s="3"/>
      <c r="AN6" s="3"/>
      <c r="AO6" s="3"/>
    </row>
    <row r="7" spans="1:41" s="8" customFormat="1" ht="18">
      <c r="A7" s="28">
        <v>42709</v>
      </c>
      <c r="B7" s="100">
        <v>1606</v>
      </c>
      <c r="C7" s="8" t="s">
        <v>83</v>
      </c>
      <c r="D7" s="8" t="s">
        <v>84</v>
      </c>
      <c r="E7" s="113">
        <v>360</v>
      </c>
      <c r="F7" s="127">
        <v>60</v>
      </c>
      <c r="G7" s="11"/>
      <c r="H7" s="11"/>
      <c r="I7" s="11"/>
      <c r="J7" s="11"/>
      <c r="K7" s="11"/>
      <c r="L7" s="112"/>
      <c r="M7" s="112"/>
      <c r="N7" s="112"/>
      <c r="O7" s="112"/>
      <c r="P7" s="19"/>
      <c r="Q7" s="112"/>
      <c r="R7" s="112"/>
      <c r="S7" s="112"/>
      <c r="T7" s="112"/>
      <c r="U7" s="17">
        <f>+L7+M7+O7+P7+Q7+S7+T7</f>
        <v>0</v>
      </c>
      <c r="V7" s="112"/>
      <c r="W7" s="19"/>
      <c r="X7" s="112"/>
      <c r="Y7" s="112"/>
      <c r="Z7" s="19"/>
      <c r="AA7" s="112"/>
      <c r="AB7" s="112"/>
      <c r="AC7" s="112"/>
      <c r="AD7" s="112"/>
      <c r="AE7" s="112"/>
      <c r="AF7" s="112"/>
      <c r="AG7" s="19"/>
      <c r="AH7" s="19"/>
      <c r="AI7" s="112"/>
      <c r="AJ7" s="19">
        <v>300</v>
      </c>
      <c r="AK7" s="112"/>
      <c r="AL7" s="19"/>
      <c r="AM7" s="3"/>
      <c r="AN7" s="3"/>
      <c r="AO7" s="3"/>
    </row>
    <row r="8" spans="1:41" s="8" customFormat="1" ht="15.75">
      <c r="A8" s="28">
        <v>42709</v>
      </c>
      <c r="B8" s="100">
        <v>1607</v>
      </c>
      <c r="C8" s="125" t="s">
        <v>73</v>
      </c>
      <c r="D8" s="125" t="s">
        <v>91</v>
      </c>
      <c r="E8" s="113">
        <v>60</v>
      </c>
      <c r="F8" s="17">
        <v>10</v>
      </c>
      <c r="G8" s="115"/>
      <c r="H8" s="115"/>
      <c r="I8" s="115"/>
      <c r="J8" s="115"/>
      <c r="K8" s="17">
        <f>H8+I8+J8</f>
        <v>0</v>
      </c>
      <c r="L8" s="115"/>
      <c r="M8" s="115"/>
      <c r="N8" s="115"/>
      <c r="O8" s="115"/>
      <c r="P8" s="115"/>
      <c r="Q8" s="115"/>
      <c r="R8" s="19"/>
      <c r="S8" s="19"/>
      <c r="T8" s="19"/>
      <c r="U8" s="17">
        <f>+L8+M8+O8+P8+Q8+S8+T8</f>
        <v>0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>
        <v>50</v>
      </c>
      <c r="AK8" s="19"/>
      <c r="AM8" s="26"/>
      <c r="AN8" s="26"/>
      <c r="AO8" s="3"/>
    </row>
    <row r="9" spans="1:41" s="8" customFormat="1" ht="15.75">
      <c r="A9" s="28">
        <v>42709</v>
      </c>
      <c r="B9" s="100">
        <v>1608</v>
      </c>
      <c r="C9" s="125" t="s">
        <v>85</v>
      </c>
      <c r="D9" s="125" t="s">
        <v>86</v>
      </c>
      <c r="E9" s="113">
        <v>515.61</v>
      </c>
      <c r="F9" s="17">
        <v>85.93</v>
      </c>
      <c r="G9" s="19"/>
      <c r="H9" s="19"/>
      <c r="I9" s="19"/>
      <c r="J9" s="19"/>
      <c r="K9" s="17">
        <f aca="true" t="shared" si="0" ref="K9:K34">H9+I9+J9</f>
        <v>0</v>
      </c>
      <c r="L9" s="19"/>
      <c r="M9" s="19"/>
      <c r="N9" s="19"/>
      <c r="O9" s="19"/>
      <c r="P9" s="115"/>
      <c r="Q9" s="115"/>
      <c r="R9" s="19"/>
      <c r="S9" s="19"/>
      <c r="T9" s="19"/>
      <c r="U9" s="17">
        <f aca="true" t="shared" si="1" ref="U9:U33">+L9+M9+O9+P9+Q9+S9+T9</f>
        <v>0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>
        <v>429.68</v>
      </c>
      <c r="AK9" s="19"/>
      <c r="AL9" s="19"/>
      <c r="AM9" s="26"/>
      <c r="AN9" s="26"/>
      <c r="AO9" s="3"/>
    </row>
    <row r="10" spans="1:41" s="8" customFormat="1" ht="15.75">
      <c r="A10" s="28">
        <v>42709</v>
      </c>
      <c r="B10" s="100">
        <v>1609</v>
      </c>
      <c r="C10" s="8" t="s">
        <v>87</v>
      </c>
      <c r="D10" s="12" t="s">
        <v>88</v>
      </c>
      <c r="E10" s="113">
        <v>9.75</v>
      </c>
      <c r="F10" s="17">
        <v>1.62</v>
      </c>
      <c r="G10" s="19"/>
      <c r="H10" s="19"/>
      <c r="I10" s="19"/>
      <c r="J10" s="19"/>
      <c r="K10" s="17">
        <f t="shared" si="0"/>
        <v>0</v>
      </c>
      <c r="L10" s="19"/>
      <c r="M10" s="19"/>
      <c r="N10" s="19"/>
      <c r="O10" s="19"/>
      <c r="P10" s="115"/>
      <c r="Q10" s="115"/>
      <c r="R10" s="19"/>
      <c r="S10" s="19"/>
      <c r="T10" s="19"/>
      <c r="U10" s="17">
        <f t="shared" si="1"/>
        <v>0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8.13</v>
      </c>
      <c r="AK10" s="19"/>
      <c r="AL10" s="19"/>
      <c r="AM10" s="26"/>
      <c r="AN10" s="26"/>
      <c r="AO10" s="3"/>
    </row>
    <row r="11" spans="1:41" s="8" customFormat="1" ht="15.75">
      <c r="A11" s="28">
        <v>42709</v>
      </c>
      <c r="B11" s="100">
        <v>1610</v>
      </c>
      <c r="C11" s="12" t="s">
        <v>89</v>
      </c>
      <c r="D11" s="12" t="s">
        <v>90</v>
      </c>
      <c r="E11" s="113">
        <v>41.68</v>
      </c>
      <c r="F11" s="17">
        <v>2</v>
      </c>
      <c r="G11" s="19"/>
      <c r="H11" s="19"/>
      <c r="I11" s="19"/>
      <c r="J11" s="19">
        <v>29.7</v>
      </c>
      <c r="K11" s="17">
        <f t="shared" si="0"/>
        <v>29.7</v>
      </c>
      <c r="L11" s="19"/>
      <c r="M11" s="19"/>
      <c r="N11" s="19"/>
      <c r="O11" s="19"/>
      <c r="P11" s="115">
        <v>9.98</v>
      </c>
      <c r="Q11" s="115"/>
      <c r="R11" s="19"/>
      <c r="S11" s="19"/>
      <c r="T11" s="19"/>
      <c r="U11" s="17">
        <f t="shared" si="1"/>
        <v>9.98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6"/>
      <c r="AN11" s="26"/>
      <c r="AO11" s="3"/>
    </row>
    <row r="12" spans="1:41" s="8" customFormat="1" ht="15.75">
      <c r="A12" s="28">
        <v>42711</v>
      </c>
      <c r="B12" s="100" t="s">
        <v>92</v>
      </c>
      <c r="C12" s="12" t="s">
        <v>93</v>
      </c>
      <c r="D12" s="12" t="s">
        <v>94</v>
      </c>
      <c r="E12" s="113">
        <v>8</v>
      </c>
      <c r="F12" s="17"/>
      <c r="G12" s="19"/>
      <c r="H12" s="19"/>
      <c r="I12" s="19"/>
      <c r="J12" s="19"/>
      <c r="K12" s="17">
        <f t="shared" si="0"/>
        <v>0</v>
      </c>
      <c r="L12" s="19">
        <v>8</v>
      </c>
      <c r="M12" s="19"/>
      <c r="N12" s="19"/>
      <c r="O12" s="19"/>
      <c r="P12" s="115"/>
      <c r="Q12" s="115"/>
      <c r="R12" s="19"/>
      <c r="S12" s="19"/>
      <c r="T12" s="19"/>
      <c r="U12" s="17">
        <f t="shared" si="1"/>
        <v>8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6"/>
      <c r="AN12" s="26"/>
      <c r="AO12" s="3"/>
    </row>
    <row r="13" spans="1:41" s="8" customFormat="1" ht="15.75">
      <c r="A13" s="28">
        <v>42711</v>
      </c>
      <c r="B13" s="100" t="s">
        <v>92</v>
      </c>
      <c r="C13" s="8" t="s">
        <v>95</v>
      </c>
      <c r="D13" s="8" t="s">
        <v>96</v>
      </c>
      <c r="E13" s="113">
        <v>43.55</v>
      </c>
      <c r="F13" s="17">
        <v>7.26</v>
      </c>
      <c r="G13" s="19"/>
      <c r="H13" s="19"/>
      <c r="I13" s="19"/>
      <c r="J13" s="19"/>
      <c r="K13" s="17">
        <f t="shared" si="0"/>
        <v>0</v>
      </c>
      <c r="L13" s="19"/>
      <c r="M13" s="19"/>
      <c r="N13" s="19"/>
      <c r="O13" s="19"/>
      <c r="P13" s="115">
        <v>36.29</v>
      </c>
      <c r="Q13" s="115"/>
      <c r="R13" s="19"/>
      <c r="S13" s="19"/>
      <c r="T13" s="19"/>
      <c r="U13" s="17">
        <f t="shared" si="1"/>
        <v>36.29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6"/>
      <c r="AN13" s="26"/>
      <c r="AO13" s="3"/>
    </row>
    <row r="14" spans="1:41" s="8" customFormat="1" ht="15.75">
      <c r="A14" s="28">
        <v>42712</v>
      </c>
      <c r="B14" s="100">
        <v>1461</v>
      </c>
      <c r="C14" s="12" t="s">
        <v>98</v>
      </c>
      <c r="D14" s="12" t="s">
        <v>97</v>
      </c>
      <c r="E14" s="113">
        <v>425</v>
      </c>
      <c r="F14" s="17"/>
      <c r="G14" s="19"/>
      <c r="H14" s="19"/>
      <c r="I14" s="19"/>
      <c r="J14" s="19"/>
      <c r="K14" s="17">
        <f t="shared" si="0"/>
        <v>0</v>
      </c>
      <c r="L14" s="19"/>
      <c r="M14" s="19"/>
      <c r="N14" s="19"/>
      <c r="O14" s="19"/>
      <c r="P14" s="115">
        <v>425</v>
      </c>
      <c r="Q14" s="115"/>
      <c r="R14" s="19"/>
      <c r="S14" s="19"/>
      <c r="T14" s="19"/>
      <c r="U14" s="17">
        <f t="shared" si="1"/>
        <v>425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6"/>
      <c r="AN14" s="26"/>
      <c r="AO14" s="3"/>
    </row>
    <row r="15" spans="1:41" s="8" customFormat="1" ht="15.75">
      <c r="A15" s="28">
        <v>42713</v>
      </c>
      <c r="B15" s="100">
        <v>1462</v>
      </c>
      <c r="C15" s="8" t="s">
        <v>99</v>
      </c>
      <c r="D15" s="12" t="s">
        <v>100</v>
      </c>
      <c r="E15" s="113">
        <v>58.48</v>
      </c>
      <c r="F15" s="17">
        <v>0.58</v>
      </c>
      <c r="G15" s="19"/>
      <c r="H15" s="19"/>
      <c r="I15" s="19"/>
      <c r="J15" s="19"/>
      <c r="K15" s="17">
        <f t="shared" si="0"/>
        <v>0</v>
      </c>
      <c r="L15" s="19"/>
      <c r="M15" s="19"/>
      <c r="N15" s="19"/>
      <c r="O15" s="19"/>
      <c r="P15" s="115"/>
      <c r="Q15" s="115"/>
      <c r="R15" s="19"/>
      <c r="S15" s="19">
        <v>57.9</v>
      </c>
      <c r="T15" s="19"/>
      <c r="U15" s="17">
        <f t="shared" si="1"/>
        <v>57.9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6"/>
      <c r="AN15" s="26"/>
      <c r="AO15" s="3"/>
    </row>
    <row r="16" spans="1:41" s="8" customFormat="1" ht="15.75">
      <c r="A16" s="28">
        <v>42717</v>
      </c>
      <c r="B16" s="100" t="s">
        <v>92</v>
      </c>
      <c r="C16" s="12" t="s">
        <v>104</v>
      </c>
      <c r="D16" s="12" t="s">
        <v>105</v>
      </c>
      <c r="E16" s="113">
        <v>5</v>
      </c>
      <c r="F16" s="17">
        <v>0.83</v>
      </c>
      <c r="G16" s="19"/>
      <c r="H16" s="19"/>
      <c r="I16" s="19"/>
      <c r="J16" s="19"/>
      <c r="K16" s="17">
        <f t="shared" si="0"/>
        <v>0</v>
      </c>
      <c r="L16" s="19"/>
      <c r="M16" s="19"/>
      <c r="N16" s="19"/>
      <c r="O16" s="19"/>
      <c r="P16" s="19">
        <v>4.17</v>
      </c>
      <c r="Q16" s="19"/>
      <c r="R16" s="19"/>
      <c r="S16" s="19"/>
      <c r="T16" s="19"/>
      <c r="U16" s="17">
        <f t="shared" si="1"/>
        <v>4.17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6"/>
      <c r="AN16" s="26"/>
      <c r="AO16" s="3"/>
    </row>
    <row r="17" spans="1:41" s="8" customFormat="1" ht="15.75">
      <c r="A17" s="28">
        <v>42719</v>
      </c>
      <c r="B17" s="100">
        <v>1463</v>
      </c>
      <c r="C17" s="12" t="s">
        <v>89</v>
      </c>
      <c r="D17" s="12" t="s">
        <v>106</v>
      </c>
      <c r="E17" s="113">
        <v>551</v>
      </c>
      <c r="F17" s="17"/>
      <c r="G17" s="19"/>
      <c r="H17" s="19">
        <v>551</v>
      </c>
      <c r="I17" s="19"/>
      <c r="J17" s="19"/>
      <c r="K17" s="17">
        <f t="shared" si="0"/>
        <v>551</v>
      </c>
      <c r="L17" s="19"/>
      <c r="M17" s="19"/>
      <c r="N17" s="19"/>
      <c r="O17" s="19"/>
      <c r="P17" s="19"/>
      <c r="Q17" s="19"/>
      <c r="R17" s="19"/>
      <c r="S17" s="19"/>
      <c r="T17" s="19"/>
      <c r="U17" s="17">
        <f t="shared" si="1"/>
        <v>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6"/>
      <c r="AN17" s="26"/>
      <c r="AO17" s="3"/>
    </row>
    <row r="18" spans="1:41" s="8" customFormat="1" ht="15.75">
      <c r="A18" s="28">
        <v>42719</v>
      </c>
      <c r="B18" s="100">
        <v>1464</v>
      </c>
      <c r="C18" s="12" t="s">
        <v>108</v>
      </c>
      <c r="D18" s="12" t="s">
        <v>107</v>
      </c>
      <c r="E18" s="113">
        <v>470.38</v>
      </c>
      <c r="F18" s="114"/>
      <c r="G18" s="19"/>
      <c r="H18" s="19">
        <v>428.5</v>
      </c>
      <c r="I18" s="19">
        <v>41.88</v>
      </c>
      <c r="J18" s="19"/>
      <c r="K18" s="17">
        <f t="shared" si="0"/>
        <v>470.38</v>
      </c>
      <c r="L18" s="19"/>
      <c r="M18" s="19"/>
      <c r="N18" s="19"/>
      <c r="O18" s="19"/>
      <c r="P18" s="19"/>
      <c r="Q18" s="19"/>
      <c r="R18" s="19"/>
      <c r="S18" s="19"/>
      <c r="T18" s="19"/>
      <c r="U18" s="17">
        <f t="shared" si="1"/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6"/>
      <c r="AN18" s="26"/>
      <c r="AO18" s="3"/>
    </row>
    <row r="19" spans="1:41" s="8" customFormat="1" ht="15.75">
      <c r="A19" s="28">
        <v>42719</v>
      </c>
      <c r="B19" s="100">
        <v>1465</v>
      </c>
      <c r="C19" s="8" t="s">
        <v>99</v>
      </c>
      <c r="D19" s="12" t="s">
        <v>109</v>
      </c>
      <c r="E19" s="113">
        <v>82.14</v>
      </c>
      <c r="F19" s="114">
        <v>13.69</v>
      </c>
      <c r="G19" s="19"/>
      <c r="H19" s="116"/>
      <c r="I19" s="19"/>
      <c r="J19" s="19"/>
      <c r="K19" s="17">
        <f t="shared" si="0"/>
        <v>0</v>
      </c>
      <c r="L19" s="19"/>
      <c r="M19" s="19"/>
      <c r="N19" s="19"/>
      <c r="O19" s="19"/>
      <c r="P19" s="19"/>
      <c r="Q19" s="19">
        <v>68.45</v>
      </c>
      <c r="R19" s="19"/>
      <c r="S19" s="19"/>
      <c r="T19" s="19"/>
      <c r="U19" s="17">
        <f t="shared" si="1"/>
        <v>68.45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6"/>
      <c r="AN19" s="26"/>
      <c r="AO19" s="3"/>
    </row>
    <row r="20" spans="1:41" s="8" customFormat="1" ht="15.75">
      <c r="A20" s="28">
        <v>42719</v>
      </c>
      <c r="B20" s="100">
        <v>1466</v>
      </c>
      <c r="C20" s="125" t="s">
        <v>73</v>
      </c>
      <c r="D20" s="12" t="s">
        <v>110</v>
      </c>
      <c r="E20" s="128">
        <v>456</v>
      </c>
      <c r="F20" s="114">
        <v>76</v>
      </c>
      <c r="G20" s="19"/>
      <c r="H20" s="116"/>
      <c r="I20" s="19"/>
      <c r="J20" s="19"/>
      <c r="K20" s="17">
        <f t="shared" si="0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7">
        <f t="shared" si="1"/>
        <v>0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>
        <v>380</v>
      </c>
      <c r="AK20" s="19"/>
      <c r="AL20" s="19"/>
      <c r="AM20" s="26"/>
      <c r="AN20" s="26"/>
      <c r="AO20" s="3"/>
    </row>
    <row r="21" spans="1:41" s="8" customFormat="1" ht="15.75">
      <c r="A21" s="28">
        <v>42719</v>
      </c>
      <c r="B21" s="100">
        <v>1467</v>
      </c>
      <c r="C21" s="12" t="s">
        <v>114</v>
      </c>
      <c r="D21" s="12" t="s">
        <v>111</v>
      </c>
      <c r="E21" s="99">
        <v>719.94</v>
      </c>
      <c r="F21" s="114">
        <v>119.99</v>
      </c>
      <c r="G21" s="19"/>
      <c r="H21" s="116"/>
      <c r="I21" s="19"/>
      <c r="J21" s="19"/>
      <c r="K21" s="17">
        <f t="shared" si="0"/>
        <v>0</v>
      </c>
      <c r="L21" s="19"/>
      <c r="M21" s="19"/>
      <c r="N21" s="19"/>
      <c r="O21" s="19"/>
      <c r="P21" s="19"/>
      <c r="Q21" s="19"/>
      <c r="R21" s="19"/>
      <c r="S21" s="19"/>
      <c r="T21" s="19"/>
      <c r="U21" s="17">
        <f t="shared" si="1"/>
        <v>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599.95</v>
      </c>
      <c r="AK21" s="19"/>
      <c r="AL21" s="19"/>
      <c r="AM21" s="26"/>
      <c r="AN21" s="26"/>
      <c r="AO21" s="3"/>
    </row>
    <row r="22" spans="1:41" s="8" customFormat="1" ht="15.75">
      <c r="A22" s="28">
        <v>42719</v>
      </c>
      <c r="B22" s="100">
        <v>1468</v>
      </c>
      <c r="C22" s="12" t="s">
        <v>89</v>
      </c>
      <c r="D22" s="12" t="s">
        <v>112</v>
      </c>
      <c r="E22" s="99">
        <v>44.99</v>
      </c>
      <c r="F22" s="114">
        <v>7.5</v>
      </c>
      <c r="G22" s="19"/>
      <c r="H22" s="101"/>
      <c r="I22" s="19"/>
      <c r="J22" s="19"/>
      <c r="K22" s="17">
        <f t="shared" si="0"/>
        <v>0</v>
      </c>
      <c r="L22" s="19">
        <v>37.49</v>
      </c>
      <c r="M22" s="19"/>
      <c r="N22" s="19"/>
      <c r="O22" s="19"/>
      <c r="P22" s="19"/>
      <c r="Q22" s="19"/>
      <c r="R22" s="19"/>
      <c r="S22" s="19"/>
      <c r="T22" s="19"/>
      <c r="U22" s="17">
        <f t="shared" si="1"/>
        <v>37.49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6"/>
      <c r="AN22" s="26"/>
      <c r="AO22" s="3"/>
    </row>
    <row r="23" spans="1:41" s="8" customFormat="1" ht="15.75">
      <c r="A23" s="28"/>
      <c r="B23" s="100"/>
      <c r="C23" s="12"/>
      <c r="D23" s="12"/>
      <c r="E23" s="19"/>
      <c r="F23" s="114"/>
      <c r="G23" s="19"/>
      <c r="H23" s="116"/>
      <c r="I23" s="19"/>
      <c r="J23" s="19"/>
      <c r="K23" s="17">
        <f t="shared" si="0"/>
        <v>0</v>
      </c>
      <c r="L23" s="19"/>
      <c r="M23" s="19"/>
      <c r="N23" s="19"/>
      <c r="O23" s="19"/>
      <c r="P23" s="115"/>
      <c r="Q23" s="115"/>
      <c r="R23" s="19"/>
      <c r="S23" s="19"/>
      <c r="T23" s="19"/>
      <c r="U23" s="17">
        <f t="shared" si="1"/>
        <v>0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6"/>
      <c r="AN23" s="26"/>
      <c r="AO23" s="3"/>
    </row>
    <row r="24" spans="1:41" s="8" customFormat="1" ht="15.75">
      <c r="A24" s="28"/>
      <c r="B24" s="100"/>
      <c r="C24" s="12"/>
      <c r="D24" s="12"/>
      <c r="E24" s="19"/>
      <c r="F24" s="114"/>
      <c r="G24" s="19"/>
      <c r="H24" s="116"/>
      <c r="I24" s="19"/>
      <c r="J24" s="19"/>
      <c r="K24" s="17">
        <f t="shared" si="0"/>
        <v>0</v>
      </c>
      <c r="L24" s="19"/>
      <c r="M24" s="19"/>
      <c r="N24" s="19"/>
      <c r="O24" s="19"/>
      <c r="P24" s="115"/>
      <c r="Q24" s="115"/>
      <c r="R24" s="19"/>
      <c r="S24" s="19"/>
      <c r="T24" s="19"/>
      <c r="U24" s="17">
        <f t="shared" si="1"/>
        <v>0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6"/>
      <c r="AN24" s="26"/>
      <c r="AO24" s="3"/>
    </row>
    <row r="25" spans="1:41" s="8" customFormat="1" ht="15.75">
      <c r="A25" s="28"/>
      <c r="B25" s="100"/>
      <c r="C25" s="12"/>
      <c r="D25" s="12"/>
      <c r="E25" s="19"/>
      <c r="F25" s="114"/>
      <c r="G25" s="19"/>
      <c r="H25" s="116"/>
      <c r="I25" s="19"/>
      <c r="J25" s="19"/>
      <c r="K25" s="17">
        <f t="shared" si="0"/>
        <v>0</v>
      </c>
      <c r="L25" s="19"/>
      <c r="M25" s="19"/>
      <c r="N25" s="19"/>
      <c r="O25" s="19"/>
      <c r="P25" s="115"/>
      <c r="Q25" s="115"/>
      <c r="R25" s="19"/>
      <c r="S25" s="19"/>
      <c r="T25" s="19"/>
      <c r="U25" s="17">
        <f t="shared" si="1"/>
        <v>0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6"/>
      <c r="AN25" s="26"/>
      <c r="AO25" s="3"/>
    </row>
    <row r="26" spans="1:41" s="8" customFormat="1" ht="15.75">
      <c r="A26" s="28"/>
      <c r="B26" s="100"/>
      <c r="C26" s="12"/>
      <c r="D26" s="12"/>
      <c r="E26" s="19"/>
      <c r="F26" s="114"/>
      <c r="G26" s="19"/>
      <c r="H26" s="116"/>
      <c r="I26" s="19"/>
      <c r="J26" s="19"/>
      <c r="K26" s="17">
        <f t="shared" si="0"/>
        <v>0</v>
      </c>
      <c r="L26" s="19"/>
      <c r="M26" s="19"/>
      <c r="N26" s="19"/>
      <c r="O26" s="19"/>
      <c r="P26" s="115"/>
      <c r="Q26" s="115"/>
      <c r="R26" s="19"/>
      <c r="S26" s="19"/>
      <c r="T26" s="19"/>
      <c r="U26" s="17">
        <f t="shared" si="1"/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6"/>
      <c r="AN26" s="26"/>
      <c r="AO26" s="3"/>
    </row>
    <row r="27" spans="1:41" s="8" customFormat="1" ht="15.75">
      <c r="A27" s="28"/>
      <c r="B27" s="100"/>
      <c r="D27" s="12"/>
      <c r="E27" s="19"/>
      <c r="F27" s="114"/>
      <c r="G27" s="19"/>
      <c r="I27" s="19"/>
      <c r="J27" s="19"/>
      <c r="K27" s="17">
        <f t="shared" si="0"/>
        <v>0</v>
      </c>
      <c r="L27" s="19"/>
      <c r="M27" s="19"/>
      <c r="N27" s="19"/>
      <c r="O27" s="19"/>
      <c r="P27" s="115"/>
      <c r="Q27" s="115"/>
      <c r="R27" s="19"/>
      <c r="S27" s="19"/>
      <c r="T27" s="19"/>
      <c r="U27" s="17">
        <f t="shared" si="1"/>
        <v>0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6"/>
      <c r="AN27" s="26"/>
      <c r="AO27" s="3"/>
    </row>
    <row r="28" spans="1:41" s="8" customFormat="1" ht="15.75">
      <c r="A28" s="28"/>
      <c r="B28" s="100"/>
      <c r="C28" s="12"/>
      <c r="D28" s="12"/>
      <c r="E28" s="19"/>
      <c r="F28" s="114"/>
      <c r="G28" s="19"/>
      <c r="H28" s="19"/>
      <c r="I28" s="19"/>
      <c r="J28" s="19"/>
      <c r="K28" s="17">
        <f t="shared" si="0"/>
        <v>0</v>
      </c>
      <c r="L28" s="19"/>
      <c r="M28" s="19"/>
      <c r="N28" s="19"/>
      <c r="O28" s="19"/>
      <c r="P28" s="115"/>
      <c r="Q28" s="115"/>
      <c r="R28" s="19"/>
      <c r="S28" s="19"/>
      <c r="T28" s="19"/>
      <c r="U28" s="17">
        <f t="shared" si="1"/>
        <v>0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6"/>
      <c r="AN28" s="26"/>
      <c r="AO28" s="3"/>
    </row>
    <row r="29" spans="1:41" s="8" customFormat="1" ht="15.75">
      <c r="A29" s="28"/>
      <c r="B29" s="100"/>
      <c r="D29" s="12"/>
      <c r="E29" s="19"/>
      <c r="F29" s="113"/>
      <c r="G29" s="19"/>
      <c r="H29" s="19"/>
      <c r="I29" s="19"/>
      <c r="J29" s="19"/>
      <c r="K29" s="17">
        <f t="shared" si="0"/>
        <v>0</v>
      </c>
      <c r="L29" s="19"/>
      <c r="M29" s="19"/>
      <c r="N29" s="19"/>
      <c r="O29" s="19"/>
      <c r="P29" s="115"/>
      <c r="Q29" s="115"/>
      <c r="R29" s="19"/>
      <c r="S29" s="19"/>
      <c r="T29" s="19"/>
      <c r="U29" s="17">
        <f t="shared" si="1"/>
        <v>0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6"/>
      <c r="AN29" s="26"/>
      <c r="AO29" s="3"/>
    </row>
    <row r="30" spans="1:41" s="8" customFormat="1" ht="15.75">
      <c r="A30" s="28"/>
      <c r="B30" s="100"/>
      <c r="C30" s="125"/>
      <c r="D30" s="125"/>
      <c r="E30" s="19"/>
      <c r="F30" s="113"/>
      <c r="G30" s="19"/>
      <c r="H30" s="19"/>
      <c r="I30" s="19"/>
      <c r="J30" s="19"/>
      <c r="K30" s="17">
        <f t="shared" si="0"/>
        <v>0</v>
      </c>
      <c r="L30" s="19"/>
      <c r="M30" s="19"/>
      <c r="N30" s="19"/>
      <c r="O30" s="19"/>
      <c r="P30" s="115"/>
      <c r="Q30" s="115"/>
      <c r="R30" s="19"/>
      <c r="S30" s="19"/>
      <c r="T30" s="19"/>
      <c r="U30" s="17">
        <f t="shared" si="1"/>
        <v>0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6"/>
      <c r="AN30" s="26"/>
      <c r="AO30" s="3"/>
    </row>
    <row r="31" spans="1:41" s="8" customFormat="1" ht="15.75">
      <c r="A31" s="28"/>
      <c r="B31" s="100"/>
      <c r="D31" s="12"/>
      <c r="E31" s="19"/>
      <c r="F31" s="113"/>
      <c r="G31" s="19"/>
      <c r="H31" s="19"/>
      <c r="I31" s="19"/>
      <c r="J31" s="19"/>
      <c r="K31" s="17">
        <f t="shared" si="0"/>
        <v>0</v>
      </c>
      <c r="L31" s="19"/>
      <c r="M31" s="19"/>
      <c r="N31" s="19"/>
      <c r="O31" s="19"/>
      <c r="P31" s="115"/>
      <c r="Q31" s="115"/>
      <c r="R31" s="19"/>
      <c r="S31" s="19"/>
      <c r="T31" s="19"/>
      <c r="U31" s="17">
        <f t="shared" si="1"/>
        <v>0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6"/>
      <c r="AN31" s="26"/>
      <c r="AO31" s="3"/>
    </row>
    <row r="32" spans="1:41" s="8" customFormat="1" ht="15.75">
      <c r="A32" s="28"/>
      <c r="B32" s="12"/>
      <c r="D32" s="12"/>
      <c r="E32" s="19"/>
      <c r="F32" s="113"/>
      <c r="G32" s="19"/>
      <c r="H32" s="19"/>
      <c r="I32" s="19"/>
      <c r="J32" s="19"/>
      <c r="K32" s="17">
        <f t="shared" si="0"/>
        <v>0</v>
      </c>
      <c r="L32" s="19"/>
      <c r="M32" s="19"/>
      <c r="N32" s="19"/>
      <c r="O32" s="19"/>
      <c r="P32" s="115"/>
      <c r="Q32" s="115"/>
      <c r="R32" s="19"/>
      <c r="S32" s="19"/>
      <c r="T32" s="19"/>
      <c r="U32" s="17">
        <f t="shared" si="1"/>
        <v>0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6"/>
      <c r="AN32" s="26"/>
      <c r="AO32" s="3"/>
    </row>
    <row r="33" spans="1:41" s="8" customFormat="1" ht="15.75">
      <c r="A33" s="28"/>
      <c r="E33" s="19"/>
      <c r="F33" s="113"/>
      <c r="G33" s="19"/>
      <c r="H33" s="19"/>
      <c r="I33" s="19"/>
      <c r="J33" s="19"/>
      <c r="K33" s="17">
        <f t="shared" si="0"/>
        <v>0</v>
      </c>
      <c r="L33" s="19"/>
      <c r="M33" s="19"/>
      <c r="N33" s="19"/>
      <c r="O33" s="19"/>
      <c r="P33" s="115"/>
      <c r="Q33" s="115"/>
      <c r="R33" s="19"/>
      <c r="S33" s="19"/>
      <c r="T33" s="19"/>
      <c r="U33" s="17">
        <f t="shared" si="1"/>
        <v>0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6"/>
      <c r="AN33" s="26"/>
      <c r="AO33" s="3"/>
    </row>
    <row r="34" spans="1:41" s="8" customFormat="1" ht="15.75">
      <c r="A34" s="28"/>
      <c r="E34" s="19"/>
      <c r="F34" s="113"/>
      <c r="G34" s="19"/>
      <c r="H34" s="19"/>
      <c r="I34" s="19"/>
      <c r="J34" s="19"/>
      <c r="K34" s="17">
        <f t="shared" si="0"/>
        <v>0</v>
      </c>
      <c r="L34" s="19"/>
      <c r="M34" s="19"/>
      <c r="N34" s="19"/>
      <c r="O34" s="19"/>
      <c r="P34" s="115"/>
      <c r="Q34" s="115"/>
      <c r="R34" s="19"/>
      <c r="S34" s="19"/>
      <c r="T34" s="19"/>
      <c r="U34" s="1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6"/>
      <c r="AN34" s="26"/>
      <c r="AO34" s="3"/>
    </row>
    <row r="35" spans="5:41" s="8" customFormat="1" ht="16.5" thickBot="1">
      <c r="E35" s="117">
        <f>SUM(E7:E34)</f>
        <v>3851.5199999999995</v>
      </c>
      <c r="F35" s="117">
        <f aca="true" t="shared" si="2" ref="F35:AJ35">SUM(F7:F34)</f>
        <v>385.40000000000003</v>
      </c>
      <c r="G35" s="117">
        <f t="shared" si="2"/>
        <v>0</v>
      </c>
      <c r="H35" s="117">
        <f t="shared" si="2"/>
        <v>979.5</v>
      </c>
      <c r="I35" s="117">
        <f t="shared" si="2"/>
        <v>41.88</v>
      </c>
      <c r="J35" s="117">
        <f t="shared" si="2"/>
        <v>29.7</v>
      </c>
      <c r="K35" s="117">
        <f t="shared" si="2"/>
        <v>1051.08</v>
      </c>
      <c r="L35" s="117">
        <f t="shared" si="2"/>
        <v>45.49</v>
      </c>
      <c r="M35" s="117">
        <f t="shared" si="2"/>
        <v>0</v>
      </c>
      <c r="N35" s="117">
        <f t="shared" si="2"/>
        <v>0</v>
      </c>
      <c r="O35" s="117">
        <f t="shared" si="2"/>
        <v>0</v>
      </c>
      <c r="P35" s="117">
        <f t="shared" si="2"/>
        <v>475.44</v>
      </c>
      <c r="Q35" s="117">
        <f t="shared" si="2"/>
        <v>68.45</v>
      </c>
      <c r="R35" s="117">
        <f t="shared" si="2"/>
        <v>0</v>
      </c>
      <c r="S35" s="117">
        <f t="shared" si="2"/>
        <v>57.9</v>
      </c>
      <c r="T35" s="117">
        <f t="shared" si="2"/>
        <v>0</v>
      </c>
      <c r="U35" s="117">
        <f>SUM(U7:U34)</f>
        <v>647.28</v>
      </c>
      <c r="V35" s="117">
        <f t="shared" si="2"/>
        <v>0</v>
      </c>
      <c r="W35" s="117">
        <f t="shared" si="2"/>
        <v>0</v>
      </c>
      <c r="X35" s="117">
        <f t="shared" si="2"/>
        <v>0</v>
      </c>
      <c r="Y35" s="117">
        <f t="shared" si="2"/>
        <v>0</v>
      </c>
      <c r="Z35" s="117">
        <f t="shared" si="2"/>
        <v>0</v>
      </c>
      <c r="AA35" s="117">
        <f t="shared" si="2"/>
        <v>0</v>
      </c>
      <c r="AB35" s="117">
        <f t="shared" si="2"/>
        <v>0</v>
      </c>
      <c r="AC35" s="117">
        <f t="shared" si="2"/>
        <v>0</v>
      </c>
      <c r="AD35" s="117">
        <f t="shared" si="2"/>
        <v>0</v>
      </c>
      <c r="AE35" s="117">
        <f t="shared" si="2"/>
        <v>0</v>
      </c>
      <c r="AF35" s="117">
        <f t="shared" si="2"/>
        <v>0</v>
      </c>
      <c r="AG35" s="117">
        <f t="shared" si="2"/>
        <v>0</v>
      </c>
      <c r="AH35" s="117">
        <f t="shared" si="2"/>
        <v>0</v>
      </c>
      <c r="AI35" s="117">
        <f t="shared" si="2"/>
        <v>0</v>
      </c>
      <c r="AJ35" s="117">
        <f t="shared" si="2"/>
        <v>1767.76</v>
      </c>
      <c r="AK35" s="117">
        <f>SUM(AK8:AK26)</f>
        <v>0</v>
      </c>
      <c r="AL35" s="117"/>
      <c r="AM35" s="26"/>
      <c r="AN35" s="3"/>
      <c r="AO35" s="3"/>
    </row>
    <row r="36" spans="1:41" s="8" customFormat="1" ht="15.75">
      <c r="A36" s="98"/>
      <c r="B36" s="21"/>
      <c r="D36" s="97"/>
      <c r="E36" s="22"/>
      <c r="G36" s="96"/>
      <c r="H36" s="118"/>
      <c r="I36" s="19"/>
      <c r="J36" s="19"/>
      <c r="K36" s="19"/>
      <c r="L36" s="19"/>
      <c r="M36" s="19"/>
      <c r="N36" s="19"/>
      <c r="O36" s="19"/>
      <c r="P36" s="19"/>
      <c r="R36" s="119"/>
      <c r="U36" s="96"/>
      <c r="AJ36" s="19"/>
      <c r="AK36" s="19"/>
      <c r="AL36" s="19"/>
      <c r="AM36" s="3"/>
      <c r="AN36" s="3"/>
      <c r="AO36" s="3"/>
    </row>
    <row r="37" spans="1:41" s="8" customFormat="1" ht="15.75">
      <c r="A37" s="120" t="s">
        <v>78</v>
      </c>
      <c r="B37" s="121"/>
      <c r="C37" s="97"/>
      <c r="E37" s="22"/>
      <c r="F37" s="22"/>
      <c r="G37" s="96"/>
      <c r="H37" s="22"/>
      <c r="I37" s="22"/>
      <c r="J37" s="22"/>
      <c r="K37" s="22"/>
      <c r="L37" s="22"/>
      <c r="M37" s="22"/>
      <c r="N37" s="22"/>
      <c r="O37" s="22"/>
      <c r="P37" s="22"/>
      <c r="R37" s="119"/>
      <c r="Z37" s="96"/>
      <c r="AJ37" s="19"/>
      <c r="AK37" s="19"/>
      <c r="AL37" s="19"/>
      <c r="AM37" s="3"/>
      <c r="AN37" s="3"/>
      <c r="AO37" s="3"/>
    </row>
    <row r="38" spans="8:41" s="8" customFormat="1" ht="15.75">
      <c r="H38" s="22"/>
      <c r="I38" s="22"/>
      <c r="J38" s="22"/>
      <c r="K38" s="22"/>
      <c r="L38" s="22"/>
      <c r="M38" s="22"/>
      <c r="N38" s="22"/>
      <c r="O38" s="22"/>
      <c r="P38" s="22"/>
      <c r="R38" s="119"/>
      <c r="Z38" s="96"/>
      <c r="AJ38" s="19"/>
      <c r="AK38" s="19"/>
      <c r="AL38" s="19"/>
      <c r="AM38" s="3"/>
      <c r="AN38" s="3"/>
      <c r="AO38" s="3"/>
    </row>
    <row r="39" spans="1:41" s="8" customFormat="1" ht="15.75">
      <c r="A39" s="28"/>
      <c r="B39" s="23"/>
      <c r="C39" s="123"/>
      <c r="D39" s="107"/>
      <c r="F39" s="22"/>
      <c r="G39" s="96"/>
      <c r="H39" s="22"/>
      <c r="I39" s="22"/>
      <c r="J39" s="22"/>
      <c r="K39" s="22"/>
      <c r="L39" s="22"/>
      <c r="M39" s="22"/>
      <c r="N39" s="22"/>
      <c r="O39" s="22"/>
      <c r="P39" s="22"/>
      <c r="R39" s="119"/>
      <c r="Z39" s="96"/>
      <c r="AJ39" s="19"/>
      <c r="AK39" s="19"/>
      <c r="AL39" s="19"/>
      <c r="AM39" s="3"/>
      <c r="AN39" s="3"/>
      <c r="AO39" s="3"/>
    </row>
    <row r="40" spans="1:41" s="8" customFormat="1" ht="15.75">
      <c r="A40" s="28"/>
      <c r="B40" s="100"/>
      <c r="C40" s="12"/>
      <c r="D40" s="101"/>
      <c r="F40" s="22"/>
      <c r="G40" s="96"/>
      <c r="H40" s="22"/>
      <c r="I40" s="22"/>
      <c r="J40" s="22"/>
      <c r="K40" s="22"/>
      <c r="L40" s="22"/>
      <c r="M40" s="22"/>
      <c r="N40" s="22"/>
      <c r="O40" s="22"/>
      <c r="P40" s="22"/>
      <c r="R40" s="119"/>
      <c r="Z40" s="96"/>
      <c r="AJ40" s="19"/>
      <c r="AK40" s="19"/>
      <c r="AL40" s="19"/>
      <c r="AM40" s="3"/>
      <c r="AN40" s="3"/>
      <c r="AO40" s="3"/>
    </row>
    <row r="41" spans="1:41" s="8" customFormat="1" ht="15.75">
      <c r="A41" s="28">
        <v>42709</v>
      </c>
      <c r="B41" s="100">
        <v>1608</v>
      </c>
      <c r="C41" s="125" t="s">
        <v>85</v>
      </c>
      <c r="D41" s="101">
        <v>515.61</v>
      </c>
      <c r="F41" s="22"/>
      <c r="G41" s="96"/>
      <c r="H41" s="22"/>
      <c r="I41" s="22"/>
      <c r="J41" s="22"/>
      <c r="K41" s="22"/>
      <c r="L41" s="22"/>
      <c r="M41" s="22"/>
      <c r="N41" s="22"/>
      <c r="O41" s="22"/>
      <c r="P41" s="22"/>
      <c r="R41" s="119"/>
      <c r="Z41" s="96"/>
      <c r="AJ41" s="19"/>
      <c r="AK41" s="19"/>
      <c r="AL41" s="19"/>
      <c r="AM41" s="3"/>
      <c r="AN41" s="3"/>
      <c r="AO41" s="3"/>
    </row>
    <row r="42" spans="1:38" ht="15.75">
      <c r="A42" s="28">
        <v>42719</v>
      </c>
      <c r="B42" s="100">
        <v>1466</v>
      </c>
      <c r="C42" s="8" t="s">
        <v>73</v>
      </c>
      <c r="D42" s="101">
        <v>456</v>
      </c>
      <c r="E42" s="8"/>
      <c r="F42" s="8"/>
      <c r="G42" s="8"/>
      <c r="H42" s="8"/>
      <c r="I42" s="8"/>
      <c r="J42" s="8"/>
      <c r="K42" s="8"/>
      <c r="L42" s="8"/>
      <c r="M42" s="8"/>
      <c r="N42" s="122"/>
      <c r="O42" s="22"/>
      <c r="P42" s="22"/>
      <c r="Q42" s="2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19"/>
      <c r="AL42" s="19"/>
    </row>
    <row r="43" spans="1:38" ht="15.75">
      <c r="A43" s="28">
        <v>42719</v>
      </c>
      <c r="B43" s="100">
        <v>1467</v>
      </c>
      <c r="C43" s="8" t="s">
        <v>113</v>
      </c>
      <c r="D43" s="101">
        <v>719.94</v>
      </c>
      <c r="E43" s="8">
        <v>1</v>
      </c>
      <c r="F43" s="8" t="s">
        <v>68</v>
      </c>
      <c r="G43" s="8"/>
      <c r="H43" s="8"/>
      <c r="I43" s="8"/>
      <c r="J43" s="8"/>
      <c r="K43" s="8"/>
      <c r="L43" s="8"/>
      <c r="M43" s="8"/>
      <c r="N43" s="122"/>
      <c r="O43" s="22"/>
      <c r="P43" s="22"/>
      <c r="Q43" s="22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"/>
      <c r="AK43" s="19"/>
      <c r="AL43" s="19"/>
    </row>
    <row r="44" spans="1:38" ht="15.75">
      <c r="A44" s="28"/>
      <c r="B44" s="10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22"/>
      <c r="O44" s="22"/>
      <c r="P44" s="22"/>
      <c r="Q44" s="22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/>
      <c r="AK44" s="19"/>
      <c r="AL44" s="19"/>
    </row>
    <row r="45" spans="5:38" ht="15.75">
      <c r="E45" s="8"/>
      <c r="F45" s="8"/>
      <c r="G45" s="8"/>
      <c r="H45" s="8"/>
      <c r="I45" s="8"/>
      <c r="J45" s="8"/>
      <c r="K45" s="8"/>
      <c r="L45" s="8"/>
      <c r="M45" s="8"/>
      <c r="N45" s="122"/>
      <c r="O45" s="22"/>
      <c r="P45" s="22"/>
      <c r="Q45" s="22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9"/>
      <c r="AK45" s="19"/>
      <c r="AL45" s="19"/>
    </row>
    <row r="46" spans="5:38" ht="15.75">
      <c r="E46" s="8"/>
      <c r="F46" s="8" t="s">
        <v>20</v>
      </c>
      <c r="G46" s="8"/>
      <c r="H46" s="8"/>
      <c r="I46" s="8"/>
      <c r="J46" s="8"/>
      <c r="K46" s="8"/>
      <c r="L46" s="8"/>
      <c r="M46" s="8"/>
      <c r="N46" s="122"/>
      <c r="O46" s="22"/>
      <c r="P46" s="22"/>
      <c r="Q46" s="22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/>
      <c r="AK46" s="19"/>
      <c r="AL46" s="19"/>
    </row>
    <row r="47" spans="1:38" ht="15.75">
      <c r="A47" s="28"/>
      <c r="B47" s="23"/>
      <c r="C47" s="8"/>
      <c r="D47" s="101"/>
      <c r="E47" s="8"/>
      <c r="F47" s="21"/>
      <c r="G47" s="8"/>
      <c r="H47" s="8"/>
      <c r="I47" s="8"/>
      <c r="J47" s="8"/>
      <c r="K47" s="8"/>
      <c r="L47" s="8"/>
      <c r="M47" s="8"/>
      <c r="N47" s="122"/>
      <c r="O47" s="22"/>
      <c r="P47" s="22"/>
      <c r="Q47" s="22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9"/>
      <c r="AK47" s="19"/>
      <c r="AL47" s="19"/>
    </row>
    <row r="48" spans="5:38" ht="15.75">
      <c r="E48" s="8">
        <v>2</v>
      </c>
      <c r="F48" s="8" t="s">
        <v>69</v>
      </c>
      <c r="G48" s="8"/>
      <c r="H48" s="8"/>
      <c r="I48" s="8"/>
      <c r="J48" s="8"/>
      <c r="K48" s="8"/>
      <c r="L48" s="8"/>
      <c r="M48" s="8"/>
      <c r="N48" s="122"/>
      <c r="O48" s="22"/>
      <c r="P48" s="22"/>
      <c r="Q48" s="22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/>
      <c r="AK48" s="19"/>
      <c r="AL48" s="19"/>
    </row>
    <row r="49" spans="5:38" ht="15.75">
      <c r="E49" s="8"/>
      <c r="F49" s="8"/>
      <c r="G49" s="8"/>
      <c r="H49" s="8"/>
      <c r="I49" s="8"/>
      <c r="J49" s="8"/>
      <c r="K49" s="8"/>
      <c r="L49" s="8"/>
      <c r="M49" s="8"/>
      <c r="N49" s="122"/>
      <c r="O49" s="22"/>
      <c r="P49" s="22"/>
      <c r="Q49" s="2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9"/>
      <c r="AK49" s="19"/>
      <c r="AL49" s="19"/>
    </row>
    <row r="50" spans="5:38" ht="15.75">
      <c r="E50" s="8"/>
      <c r="F50" s="8"/>
      <c r="G50" s="8"/>
      <c r="H50" s="8"/>
      <c r="I50" s="8"/>
      <c r="J50" s="8"/>
      <c r="K50" s="8"/>
      <c r="L50" s="8"/>
      <c r="M50" s="8"/>
      <c r="N50" s="122"/>
      <c r="O50" s="22"/>
      <c r="P50" s="22"/>
      <c r="Q50" s="2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/>
      <c r="AK50" s="19"/>
      <c r="AL50" s="19"/>
    </row>
    <row r="51" spans="5:38" ht="15.75">
      <c r="E51" s="8"/>
      <c r="F51" s="8"/>
      <c r="G51" s="8"/>
      <c r="H51" s="8"/>
      <c r="I51" s="8"/>
      <c r="J51" s="8"/>
      <c r="K51" s="8"/>
      <c r="L51" s="8"/>
      <c r="M51" s="8"/>
      <c r="N51" s="122"/>
      <c r="O51" s="22"/>
      <c r="P51" s="22"/>
      <c r="Q51" s="22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9"/>
      <c r="AK51" s="19"/>
      <c r="AL51" s="19"/>
    </row>
    <row r="52" spans="1:38" ht="15.75">
      <c r="A52" s="3"/>
      <c r="D52" s="124">
        <f>SUM(D39:D47)</f>
        <v>1691.5500000000002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22"/>
      <c r="P52" s="22"/>
      <c r="Q52" s="2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19"/>
      <c r="AL52" s="19"/>
    </row>
    <row r="53" spans="1:38" ht="15.75">
      <c r="A53" s="28"/>
      <c r="B53" s="12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2"/>
      <c r="Q53" s="22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19"/>
      <c r="AL53" s="19"/>
    </row>
    <row r="54" spans="1:38" ht="15.75">
      <c r="A54" s="28"/>
      <c r="B54" s="23"/>
      <c r="C54" s="12"/>
      <c r="D54" s="8"/>
      <c r="E54" s="8"/>
      <c r="F54" s="8" t="s">
        <v>20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22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19"/>
      <c r="AL54" s="19"/>
    </row>
    <row r="55" spans="1:38" ht="15.75">
      <c r="A55" s="95"/>
      <c r="B55" s="8"/>
      <c r="C55" s="12"/>
      <c r="D55" s="19"/>
      <c r="E55" s="8"/>
      <c r="F55" s="8"/>
      <c r="G55" s="8"/>
      <c r="H55" s="8"/>
      <c r="I55" s="8"/>
      <c r="J55" s="8"/>
      <c r="K55" s="8"/>
      <c r="L55" s="8"/>
      <c r="M55" s="8"/>
      <c r="N55" s="22"/>
      <c r="O55" s="22"/>
      <c r="P55" s="22"/>
      <c r="Q55" s="22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9"/>
      <c r="AK55" s="19"/>
      <c r="AL55" s="19"/>
    </row>
    <row r="56" spans="1:38" ht="15.75">
      <c r="A56" s="95"/>
      <c r="B56" s="8"/>
      <c r="C56" s="8"/>
      <c r="D56" s="19"/>
      <c r="E56" s="8"/>
      <c r="F56" s="8"/>
      <c r="G56" s="8"/>
      <c r="H56" s="8"/>
      <c r="I56" s="8"/>
      <c r="J56" s="8"/>
      <c r="K56" s="8"/>
      <c r="L56" s="8"/>
      <c r="M56" s="8"/>
      <c r="N56" s="22"/>
      <c r="O56" s="22"/>
      <c r="P56" s="22"/>
      <c r="Q56" s="2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9"/>
    </row>
    <row r="57" spans="1:38" ht="15.75">
      <c r="A57" s="95"/>
      <c r="B57" s="8"/>
      <c r="C57" s="8"/>
      <c r="D57" s="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9"/>
    </row>
    <row r="58" spans="1:38" ht="15.75">
      <c r="A58" s="95"/>
      <c r="B58" s="8"/>
      <c r="C58" s="8"/>
      <c r="D58" s="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9"/>
    </row>
    <row r="59" spans="1:38" ht="15.75">
      <c r="A59" s="28"/>
      <c r="B59" s="100"/>
      <c r="C59" s="12"/>
      <c r="D59" s="8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9"/>
    </row>
    <row r="60" spans="1:38" ht="15.75">
      <c r="A60" s="28"/>
      <c r="B60" s="100"/>
      <c r="C60" s="12"/>
      <c r="D60" s="19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9"/>
    </row>
    <row r="61" spans="1:38" ht="15.75">
      <c r="A61" s="95"/>
      <c r="B61" s="8"/>
      <c r="C61" s="8"/>
      <c r="D61" s="1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9"/>
    </row>
    <row r="62" spans="1:38" ht="15.75">
      <c r="A62" s="95"/>
      <c r="B62" s="8"/>
      <c r="C62" s="8"/>
      <c r="D62" s="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9"/>
    </row>
    <row r="63" spans="1:38" ht="15.75">
      <c r="A63" s="95"/>
      <c r="B63" s="8"/>
      <c r="C63" s="8"/>
      <c r="D63" s="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9"/>
    </row>
    <row r="64" spans="1:38" ht="15.75">
      <c r="A64" s="9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/>
      <c r="AK64" s="19"/>
      <c r="AL64" s="19"/>
    </row>
    <row r="65" spans="1:38" ht="15.75">
      <c r="A65" s="9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9"/>
      <c r="AK65" s="19"/>
      <c r="AL65" s="19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70" zoomScaleNormal="70" zoomScalePageLayoutView="0" workbookViewId="0" topLeftCell="A1">
      <selection activeCell="E10" sqref="E10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"/>
      <c r="N1" s="2"/>
      <c r="O1" s="2"/>
      <c r="P1" s="2"/>
      <c r="Q1" s="2"/>
      <c r="R1" s="2"/>
      <c r="S1" s="2"/>
      <c r="T1" s="2"/>
    </row>
    <row r="2" spans="1:20" ht="2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76</v>
      </c>
    </row>
    <row r="5" spans="4:12" ht="12.75">
      <c r="D5" s="138" t="s">
        <v>5</v>
      </c>
      <c r="E5" s="138"/>
      <c r="F5" s="138"/>
      <c r="G5" s="138" t="s">
        <v>6</v>
      </c>
      <c r="H5" s="138"/>
      <c r="I5" s="138"/>
      <c r="J5" s="138"/>
      <c r="K5" s="138"/>
      <c r="L5" s="138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6" t="s">
        <v>23</v>
      </c>
      <c r="D7" s="67" t="s">
        <v>7</v>
      </c>
      <c r="E7" s="67" t="s">
        <v>24</v>
      </c>
      <c r="F7" s="67" t="s">
        <v>28</v>
      </c>
      <c r="G7" s="71" t="s">
        <v>7</v>
      </c>
      <c r="H7" s="67" t="s">
        <v>24</v>
      </c>
      <c r="I7" s="68" t="s">
        <v>25</v>
      </c>
      <c r="J7" s="68" t="s">
        <v>26</v>
      </c>
      <c r="K7" s="68" t="s">
        <v>27</v>
      </c>
      <c r="L7" s="67" t="s">
        <v>28</v>
      </c>
      <c r="M7" s="69"/>
    </row>
    <row r="8" spans="1:13" s="8" customFormat="1" ht="15.75">
      <c r="A8" s="95"/>
      <c r="C8" s="94"/>
      <c r="D8" s="93"/>
      <c r="E8" s="93"/>
      <c r="F8" s="93"/>
      <c r="G8" s="92"/>
      <c r="H8" s="93"/>
      <c r="I8" s="13"/>
      <c r="J8" s="13"/>
      <c r="K8" s="13"/>
      <c r="L8" s="93"/>
      <c r="M8" s="69"/>
    </row>
    <row r="9" spans="1:13" s="8" customFormat="1" ht="15.75">
      <c r="A9" s="28">
        <v>42712</v>
      </c>
      <c r="B9" s="12" t="s">
        <v>102</v>
      </c>
      <c r="C9" s="73">
        <v>10000</v>
      </c>
      <c r="D9" s="74"/>
      <c r="E9" s="72">
        <v>10000</v>
      </c>
      <c r="F9" s="75"/>
      <c r="G9" s="74"/>
      <c r="H9" s="76"/>
      <c r="I9" s="77"/>
      <c r="J9" s="77"/>
      <c r="K9" s="77"/>
      <c r="L9" s="78"/>
      <c r="M9" s="69"/>
    </row>
    <row r="10" spans="2:13" s="8" customFormat="1" ht="15.75">
      <c r="B10" s="14" t="s">
        <v>65</v>
      </c>
      <c r="C10" s="70">
        <f>SUM(C8:C9)</f>
        <v>10000</v>
      </c>
      <c r="D10" s="70">
        <f aca="true" t="shared" si="0" ref="D10:L10">SUM(D8:D9)</f>
        <v>0</v>
      </c>
      <c r="E10" s="70">
        <f t="shared" si="0"/>
        <v>10000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69"/>
    </row>
    <row r="11" spans="1:12" s="8" customFormat="1" ht="15.75">
      <c r="A11" s="28">
        <v>42705</v>
      </c>
      <c r="B11" s="12" t="s">
        <v>101</v>
      </c>
      <c r="C11" s="16">
        <v>2.31</v>
      </c>
      <c r="D11" s="17"/>
      <c r="E11" s="18"/>
      <c r="F11" s="16"/>
      <c r="G11" s="17"/>
      <c r="H11" s="17"/>
      <c r="I11" s="18">
        <v>2.31</v>
      </c>
      <c r="J11" s="17"/>
      <c r="K11" s="17"/>
      <c r="L11" s="16"/>
    </row>
    <row r="12" spans="1:12" s="8" customFormat="1" ht="15.75">
      <c r="A12" s="103"/>
      <c r="B12" s="14" t="s">
        <v>64</v>
      </c>
      <c r="C12" s="15">
        <f aca="true" t="shared" si="1" ref="C12:L12">SUM(C11:C11)</f>
        <v>2.31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2.31</v>
      </c>
      <c r="J12" s="15">
        <f t="shared" si="1"/>
        <v>0</v>
      </c>
      <c r="K12" s="15">
        <f t="shared" si="1"/>
        <v>0</v>
      </c>
      <c r="L12" s="15">
        <f t="shared" si="1"/>
        <v>0</v>
      </c>
    </row>
    <row r="13" spans="3:12" s="8" customFormat="1" ht="15.75"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8" customFormat="1" ht="15.75">
      <c r="B14" s="20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6" s="8" customFormat="1" ht="15.75">
      <c r="B15" s="21"/>
      <c r="D15" s="22"/>
      <c r="E15" s="22"/>
      <c r="F15" s="22"/>
    </row>
    <row r="16" spans="1:6" s="8" customFormat="1" ht="18.75">
      <c r="A16" s="23">
        <v>1</v>
      </c>
      <c r="B16" s="24" t="s">
        <v>70</v>
      </c>
      <c r="D16" s="22"/>
      <c r="E16" s="23">
        <v>2</v>
      </c>
      <c r="F16" s="24" t="s">
        <v>71</v>
      </c>
    </row>
    <row r="17" spans="1:6" s="8" customFormat="1" ht="15.75">
      <c r="A17" s="23"/>
      <c r="B17" s="25"/>
      <c r="D17" s="22"/>
      <c r="E17" s="23"/>
      <c r="F17" s="25"/>
    </row>
    <row r="18" spans="2:4" s="8" customFormat="1" ht="15.75">
      <c r="B18" s="21"/>
      <c r="D18" s="22"/>
    </row>
    <row r="19" spans="2:6" s="8" customFormat="1" ht="18.75">
      <c r="B19" s="24" t="s">
        <v>20</v>
      </c>
      <c r="D19" s="22"/>
      <c r="F19" s="24" t="s">
        <v>20</v>
      </c>
    </row>
    <row r="34" ht="12.75">
      <c r="C34" s="26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2017-01-31T11:52:39Z</cp:lastPrinted>
  <dcterms:created xsi:type="dcterms:W3CDTF">2009-07-03T09:44:31Z</dcterms:created>
  <dcterms:modified xsi:type="dcterms:W3CDTF">2017-01-31T11:53:29Z</dcterms:modified>
  <cp:category/>
  <cp:version/>
  <cp:contentType/>
  <cp:contentStatus/>
</cp:coreProperties>
</file>