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Ac''s'!$A$1:$L$18</definedName>
    <definedName name="_xlnm.Print_Area" localSheetId="2">'Expenditure'!$A$1:$AK$41</definedName>
    <definedName name="_xlnm.Print_Area" localSheetId="1">'Income'!$A$1:$L$20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<sst xmlns="http://schemas.openxmlformats.org/spreadsheetml/2006/main" count="198" uniqueCount="117">
  <si>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</si>
  <si>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</si>
  <si>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</si>
  <si>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</si>
  <si>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</si>
  <si>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</si>
  <si>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</si>
  <si>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</si>
  <si>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</si>
  <si>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</si>
  <si>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</si>
  <si>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</si>
  <si>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</si>
  <si>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</si>
  <si>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</si>
  <si>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</si>
  <si>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</si>
  <si>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</si>
  <si>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</si>
  <si>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</si>
  <si>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</si>
  <si>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</si>
  <si>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</si>
  <si>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</si>
  <si>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</si>
  <si>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</si>
  <si>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</si>
  <si>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</si>
  <si>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</si>
  <si>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</si>
  <si>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</si>
  <si>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</si>
  <si>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</si>
  <si>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</si>
  <si>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</si>
  <si>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</si>
  <si>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</si>
  <si>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</si>
  <si>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</si>
  <si>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</si>
  <si>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</si>
  <si>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</si>
  <si>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</si>
  <si>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</si>
  <si>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</si>
  <si>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</si>
  <si>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</si>
  <si>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</si>
  <si>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</si>
  <si>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</si>
  <si>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</si>
  <si>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</si>
  <si>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</si>
  <si>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</si>
  <si>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</si>
  <si>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</si>
  <si>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</si>
  <si>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</si>
  <si>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</si>
  <si>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</si>
  <si>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</si>
  <si>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</si>
  <si>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</si>
  <si>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</si>
  <si>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</si>
  <si>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</si>
  <si>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</si>
  <si>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</si>
  <si>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</si>
  <si>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</si>
  <si>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John Freeman</t>
  </si>
  <si>
    <t>Kim harding</t>
  </si>
  <si>
    <t xml:space="preserve">Salary </t>
  </si>
  <si>
    <t>HMRC</t>
  </si>
  <si>
    <t>Tax &amp; NI</t>
  </si>
  <si>
    <t>OPAL (Talk Talk Business)</t>
  </si>
  <si>
    <t>01606 854451, phone line and internet</t>
  </si>
  <si>
    <t>DD</t>
  </si>
  <si>
    <t>Woodland Trust</t>
  </si>
  <si>
    <t>2016/17 Subscription</t>
  </si>
  <si>
    <t>Fine Swim</t>
  </si>
  <si>
    <t xml:space="preserve">Monthly service fee </t>
  </si>
  <si>
    <t>BT Group plc</t>
  </si>
  <si>
    <t>Premium email service</t>
  </si>
  <si>
    <t>Month November 2017</t>
  </si>
  <si>
    <t>Printer Ink</t>
  </si>
  <si>
    <t>Kim Harding</t>
  </si>
  <si>
    <t>Burn Gel (Bonfire night)</t>
  </si>
  <si>
    <t>Burn Gel for Bonfire night</t>
  </si>
  <si>
    <t>MCGM</t>
  </si>
  <si>
    <t>Various work/Monthly contract fee</t>
  </si>
  <si>
    <t>SLCC</t>
  </si>
  <si>
    <t>Annual Subs/Membership fee</t>
  </si>
  <si>
    <t>MK Illuminations</t>
  </si>
  <si>
    <t>Christmas Lights Lime Avenue</t>
  </si>
  <si>
    <t>J Noblett</t>
  </si>
  <si>
    <t>Christmas trees + delivery</t>
  </si>
  <si>
    <t>Weaverham Community Centre</t>
  </si>
  <si>
    <t>Room Hire</t>
  </si>
  <si>
    <t>Weaverham News</t>
  </si>
  <si>
    <t>Graphish</t>
  </si>
  <si>
    <t>Playsafety Ltd</t>
  </si>
  <si>
    <t>RoSPA checklist for routine inspections</t>
  </si>
  <si>
    <t>Finance/VAT training course</t>
  </si>
  <si>
    <t>ChALC</t>
  </si>
  <si>
    <t>Training and conferences</t>
  </si>
  <si>
    <t>Balance B/fwd from 31st Oct 2017</t>
  </si>
  <si>
    <t>Balance C/fwd @ 30th Nov 2017</t>
  </si>
  <si>
    <t>Balance as per statement @ 30th November 2017</t>
  </si>
  <si>
    <t>Total balances at 30th Nov 2017</t>
  </si>
  <si>
    <t>Total Balance B/fwd @ 1st Nov 2017</t>
  </si>
  <si>
    <t>Total Balance C/fwd on 30th Nov 2017</t>
  </si>
  <si>
    <t>Unpresented cheques at 30th Nov 2017</t>
  </si>
  <si>
    <t>Donation</t>
  </si>
  <si>
    <t>Various work/Monthly contract fee - Oct 2017</t>
  </si>
  <si>
    <t>Finance &amp; Personnel Committee Meeting - 4th January 2018</t>
  </si>
  <si>
    <t>Parish Council Meeting - 15th January 2018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</si>
</sst>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6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6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6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6" fillId="2" borderId="0" xfId="42" applyFont="1" applyFill="1" applyBorder="1" applyAlignment="1">
      <alignment/>
    </xf>
    <xf numFmtId="43" fontId="16" fillId="2" borderId="12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6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19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6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8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6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9" xfId="42" applyFont="1" applyBorder="1" applyAlignment="1">
      <alignment/>
    </xf>
    <xf numFmtId="43" fontId="16" fillId="0" borderId="0" xfId="42" applyFont="1" applyFill="1" applyAlignment="1">
      <alignment/>
    </xf>
    <xf numFmtId="43" fontId="14" fillId="0" borderId="12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6" fillId="0" borderId="18" xfId="42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2" fontId="14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center" wrapText="1"/>
    </xf>
    <xf numFmtId="43" fontId="14" fillId="2" borderId="0" xfId="42" applyFont="1" applyFill="1" applyAlignment="1">
      <alignment wrapText="1"/>
    </xf>
    <xf numFmtId="43" fontId="14" fillId="2" borderId="15" xfId="42" applyFont="1" applyFill="1" applyBorder="1" applyAlignment="1">
      <alignment wrapText="1"/>
    </xf>
    <xf numFmtId="43" fontId="16" fillId="2" borderId="0" xfId="42" applyFont="1" applyFill="1" applyBorder="1" applyAlignment="1">
      <alignment wrapText="1"/>
    </xf>
    <xf numFmtId="43" fontId="14" fillId="0" borderId="0" xfId="42" applyFont="1" applyAlignment="1">
      <alignment wrapText="1"/>
    </xf>
    <xf numFmtId="4" fontId="14" fillId="2" borderId="0" xfId="42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43" fontId="14" fillId="0" borderId="1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42" applyFont="1" applyAlignment="1">
      <alignment wrapText="1"/>
    </xf>
    <xf numFmtId="43" fontId="16" fillId="0" borderId="12" xfId="42" applyFont="1" applyBorder="1" applyAlignment="1">
      <alignment wrapText="1"/>
    </xf>
    <xf numFmtId="0" fontId="14" fillId="0" borderId="0" xfId="0" applyFont="1" applyFill="1" applyAlignment="1">
      <alignment horizontal="right"/>
    </xf>
    <xf numFmtId="43" fontId="14" fillId="0" borderId="0" xfId="42" applyFont="1" applyFill="1" applyAlignment="1">
      <alignment horizontal="right"/>
    </xf>
    <xf numFmtId="43" fontId="14" fillId="2" borderId="22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right"/>
    </xf>
    <xf numFmtId="2" fontId="14" fillId="34" borderId="0" xfId="42" applyNumberFormat="1" applyFont="1" applyFill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14" fillId="0" borderId="23" xfId="0" applyNumberFormat="1" applyFont="1" applyBorder="1" applyAlignment="1">
      <alignment/>
    </xf>
    <xf numFmtId="43" fontId="16" fillId="0" borderId="0" xfId="42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/>
    </xf>
    <xf numFmtId="43" fontId="14" fillId="0" borderId="1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60" zoomScaleNormal="60" zoomScalePageLayoutView="0" workbookViewId="0" topLeftCell="A1">
      <selection activeCell="L37" sqref="L37"/>
    </sheetView>
  </sheetViews>
  <sheetFormatPr defaultColWidth="9.140625" defaultRowHeight="12.75"/>
  <cols>
    <col min="1" max="1" width="43.57421875" style="22" customWidth="1"/>
    <col min="2" max="2" width="17.28125" style="22" customWidth="1"/>
    <col min="3" max="3" width="37.57421875" style="105" customWidth="1"/>
    <col min="4" max="4" width="19.421875" style="22" bestFit="1" customWidth="1"/>
    <col min="5" max="5" width="6.7109375" style="22" customWidth="1"/>
    <col min="6" max="6" width="14.8515625" style="22" customWidth="1"/>
    <col min="7" max="8" width="5.7109375" style="22" customWidth="1"/>
    <col min="9" max="9" width="14.8515625" style="22" customWidth="1"/>
    <col min="10" max="10" width="18.28125" style="22" bestFit="1" customWidth="1"/>
    <col min="11" max="11" width="3.57421875" style="22" customWidth="1"/>
    <col min="12" max="12" width="8.140625" style="22" bestFit="1" customWidth="1"/>
    <col min="13" max="14" width="3.57421875" style="22" customWidth="1"/>
    <col min="15" max="15" width="14.8515625" style="22" customWidth="1"/>
    <col min="16" max="16" width="18.7109375" style="22" bestFit="1" customWidth="1"/>
    <col min="17" max="17" width="3.57421875" style="22" customWidth="1"/>
    <col min="18" max="18" width="13.140625" style="22" customWidth="1"/>
    <col min="19" max="20" width="5.140625" style="22" customWidth="1"/>
    <col min="21" max="21" width="15.57421875" style="22" customWidth="1"/>
    <col min="22" max="22" width="17.00390625" style="22" bestFit="1" customWidth="1"/>
    <col min="23" max="23" width="6.28125" style="22" customWidth="1"/>
    <col min="24" max="24" width="9.140625" style="22" customWidth="1"/>
    <col min="25" max="25" width="5.140625" style="22" customWidth="1"/>
    <col min="26" max="26" width="4.140625" style="22" customWidth="1"/>
    <col min="27" max="16384" width="9.140625" style="22" customWidth="1"/>
  </cols>
  <sheetData>
    <row r="1" spans="1:18" ht="18.75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18.75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ht="18.75"/>
    <row r="4" ht="18.75">
      <c r="A4" s="7" t="s">
        <v>84</v>
      </c>
    </row>
    <row r="5" ht="18.75">
      <c r="A5" s="40"/>
    </row>
    <row r="6" spans="2:25" ht="18.75">
      <c r="B6" s="158" t="s">
        <v>2</v>
      </c>
      <c r="C6" s="158"/>
      <c r="D6" s="158"/>
      <c r="E6" s="158"/>
      <c r="F6" s="158"/>
      <c r="G6" s="42"/>
      <c r="I6" s="158" t="s">
        <v>3</v>
      </c>
      <c r="J6" s="158"/>
      <c r="K6" s="158"/>
      <c r="L6" s="158"/>
      <c r="M6" s="43"/>
      <c r="O6" s="158" t="s">
        <v>63</v>
      </c>
      <c r="P6" s="158"/>
      <c r="Q6" s="158"/>
      <c r="R6" s="158"/>
      <c r="S6" s="43"/>
      <c r="U6" s="158" t="s">
        <v>17</v>
      </c>
      <c r="V6" s="158"/>
      <c r="W6" s="158"/>
      <c r="X6" s="158"/>
      <c r="Y6" s="43"/>
    </row>
    <row r="7" spans="2:25" ht="18.75">
      <c r="B7" s="44"/>
      <c r="C7" s="137"/>
      <c r="D7" s="44"/>
      <c r="E7" s="44"/>
      <c r="F7" s="45"/>
      <c r="G7" s="42"/>
      <c r="M7" s="43"/>
      <c r="S7" s="43"/>
      <c r="Y7" s="43"/>
    </row>
    <row r="8" spans="1:25" ht="18.75">
      <c r="A8" s="46" t="s">
        <v>4</v>
      </c>
      <c r="B8" s="41" t="s">
        <v>5</v>
      </c>
      <c r="C8" s="135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  <c r="S8" s="43"/>
      <c r="U8" s="41" t="s">
        <v>5</v>
      </c>
      <c r="V8" s="41" t="s">
        <v>6</v>
      </c>
      <c r="W8" s="40"/>
      <c r="X8" s="47" t="s">
        <v>7</v>
      </c>
      <c r="Y8" s="43"/>
    </row>
    <row r="9" spans="1:25" ht="18.75">
      <c r="A9" s="22" t="s">
        <v>106</v>
      </c>
      <c r="D9" s="49">
        <v>44525.5</v>
      </c>
      <c r="E9" s="50"/>
      <c r="F9" s="51"/>
      <c r="G9" s="52"/>
      <c r="I9" s="50"/>
      <c r="J9" s="49">
        <v>10939.36</v>
      </c>
      <c r="K9" s="50"/>
      <c r="L9" s="50"/>
      <c r="M9" s="43"/>
      <c r="O9" s="50"/>
      <c r="P9" s="49">
        <v>44058.72</v>
      </c>
      <c r="Q9" s="50"/>
      <c r="R9" s="50"/>
      <c r="S9" s="43"/>
      <c r="U9" s="108"/>
      <c r="V9" s="120">
        <v>2000</v>
      </c>
      <c r="W9" s="108"/>
      <c r="X9" s="50"/>
      <c r="Y9" s="43"/>
    </row>
    <row r="10" spans="4:25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  <c r="S10" s="43"/>
      <c r="U10" s="108"/>
      <c r="V10" s="120"/>
      <c r="W10" s="108"/>
      <c r="X10" s="50"/>
      <c r="Y10" s="43"/>
    </row>
    <row r="11" spans="1:25" ht="18.75">
      <c r="A11" s="22" t="s">
        <v>8</v>
      </c>
      <c r="B11" s="67"/>
      <c r="C11" s="138"/>
      <c r="D11" s="67">
        <f>Income!C11</f>
        <v>1774.1399999999999</v>
      </c>
      <c r="E11" s="67"/>
      <c r="F11" s="68"/>
      <c r="G11" s="52"/>
      <c r="I11" s="67"/>
      <c r="J11" s="67">
        <v>2.32</v>
      </c>
      <c r="K11" s="67"/>
      <c r="L11" s="67"/>
      <c r="M11" s="43"/>
      <c r="O11" s="67"/>
      <c r="P11" s="67"/>
      <c r="Q11" s="67"/>
      <c r="R11" s="67"/>
      <c r="S11" s="43"/>
      <c r="U11" s="67"/>
      <c r="V11" s="67"/>
      <c r="W11" s="67"/>
      <c r="X11" s="67"/>
      <c r="Y11" s="43"/>
    </row>
    <row r="12" spans="1:25" ht="18.75">
      <c r="A12" s="22" t="s">
        <v>66</v>
      </c>
      <c r="B12" s="67"/>
      <c r="C12" s="138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  <c r="S12" s="43"/>
      <c r="U12" s="67"/>
      <c r="V12" s="67"/>
      <c r="W12" s="67"/>
      <c r="X12" s="67"/>
      <c r="Y12" s="43"/>
    </row>
    <row r="13" spans="1:25" ht="18.75">
      <c r="A13" s="22" t="s">
        <v>9</v>
      </c>
      <c r="B13" s="67">
        <f>Expenditure!E24</f>
        <v>9541.03</v>
      </c>
      <c r="C13" s="138"/>
      <c r="D13" s="67"/>
      <c r="E13" s="67"/>
      <c r="F13" s="68"/>
      <c r="G13" s="52"/>
      <c r="I13" s="67">
        <f>+'Deposit Ac''s'!D10+'Deposit Ac''s'!E10+'Deposit Ac''s'!F10</f>
        <v>0</v>
      </c>
      <c r="J13" s="67"/>
      <c r="K13" s="67"/>
      <c r="L13" s="67"/>
      <c r="M13" s="54"/>
      <c r="O13" s="67"/>
      <c r="P13" s="67"/>
      <c r="Q13" s="67"/>
      <c r="R13" s="67"/>
      <c r="S13" s="54"/>
      <c r="U13" s="67"/>
      <c r="V13" s="67"/>
      <c r="W13" s="67"/>
      <c r="X13" s="67"/>
      <c r="Y13" s="54"/>
    </row>
    <row r="14" spans="2:25" ht="18.75">
      <c r="B14" s="69">
        <f>SUM(B9:B13)</f>
        <v>9541.03</v>
      </c>
      <c r="C14" s="139"/>
      <c r="D14" s="69">
        <f>D9+D11-B13+D12</f>
        <v>36758.61</v>
      </c>
      <c r="E14" s="67"/>
      <c r="F14" s="68"/>
      <c r="G14" s="52"/>
      <c r="I14" s="69">
        <f>SUM(I3:I13)</f>
        <v>0</v>
      </c>
      <c r="J14" s="69">
        <f>SUM(J9+J11-J13)</f>
        <v>10941.68</v>
      </c>
      <c r="K14" s="67"/>
      <c r="L14" s="67"/>
      <c r="M14" s="43"/>
      <c r="O14" s="69">
        <f>SUM(O3:O13)</f>
        <v>0</v>
      </c>
      <c r="P14" s="69">
        <f>SUM(P3:P13)</f>
        <v>44058.72</v>
      </c>
      <c r="Q14" s="67"/>
      <c r="R14" s="67"/>
      <c r="S14" s="43"/>
      <c r="U14" s="69">
        <f>SUM(U3:U13)</f>
        <v>0</v>
      </c>
      <c r="V14" s="69">
        <f>SUM(V3:V13)</f>
        <v>2000</v>
      </c>
      <c r="W14" s="67"/>
      <c r="X14" s="67"/>
      <c r="Y14" s="43"/>
    </row>
    <row r="15" spans="1:25" ht="18.75">
      <c r="A15" s="40" t="s">
        <v>107</v>
      </c>
      <c r="B15" s="71"/>
      <c r="C15" s="140"/>
      <c r="D15" s="72">
        <f>D14</f>
        <v>36758.61</v>
      </c>
      <c r="E15" s="67"/>
      <c r="F15" s="69">
        <f>SUM(F11:F14)</f>
        <v>0</v>
      </c>
      <c r="G15" s="52"/>
      <c r="I15" s="67"/>
      <c r="J15" s="72">
        <f>J14-I14</f>
        <v>10941.68</v>
      </c>
      <c r="K15" s="67"/>
      <c r="L15" s="73">
        <f>SUM(L11:L14)</f>
        <v>0</v>
      </c>
      <c r="M15" s="43"/>
      <c r="O15" s="67"/>
      <c r="P15" s="72">
        <f>+P14-O14</f>
        <v>44058.72</v>
      </c>
      <c r="Q15" s="67"/>
      <c r="R15" s="73">
        <f>SUM(R11:R14)</f>
        <v>0</v>
      </c>
      <c r="S15" s="43"/>
      <c r="U15" s="67"/>
      <c r="V15" s="72">
        <f>+V14-U14</f>
        <v>2000</v>
      </c>
      <c r="W15" s="67"/>
      <c r="X15" s="73">
        <f>SUM(X11:X14)</f>
        <v>0</v>
      </c>
      <c r="Y15" s="43"/>
    </row>
    <row r="16" spans="2:25" ht="18.75">
      <c r="B16" s="50"/>
      <c r="C16" s="141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  <c r="S16" s="43"/>
      <c r="U16" s="108"/>
      <c r="V16" s="108"/>
      <c r="W16" s="108"/>
      <c r="X16" s="50"/>
      <c r="Y16" s="43"/>
    </row>
    <row r="17" spans="2:25" ht="18.75">
      <c r="B17" s="50"/>
      <c r="C17" s="141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  <c r="S17" s="43"/>
      <c r="U17" s="108"/>
      <c r="V17" s="108"/>
      <c r="W17" s="108"/>
      <c r="X17" s="50"/>
      <c r="Y17" s="43"/>
    </row>
    <row r="18" spans="1:25" ht="18.75">
      <c r="A18" s="46" t="s">
        <v>10</v>
      </c>
      <c r="B18" s="41" t="s">
        <v>5</v>
      </c>
      <c r="C18" s="135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S18" s="43"/>
      <c r="U18" s="122" t="s">
        <v>5</v>
      </c>
      <c r="V18" s="122" t="s">
        <v>6</v>
      </c>
      <c r="W18" s="108"/>
      <c r="X18" s="50"/>
      <c r="Y18" s="43"/>
    </row>
    <row r="19" spans="1:25" ht="37.5">
      <c r="A19" s="105" t="s">
        <v>108</v>
      </c>
      <c r="B19" s="50"/>
      <c r="C19" s="141"/>
      <c r="D19" s="50">
        <v>45078.37</v>
      </c>
      <c r="E19" s="50"/>
      <c r="F19" s="51"/>
      <c r="G19" s="52"/>
      <c r="I19" s="50"/>
      <c r="J19" s="50">
        <v>10941.68</v>
      </c>
      <c r="K19" s="50"/>
      <c r="L19" s="50"/>
      <c r="M19" s="43"/>
      <c r="O19" s="50"/>
      <c r="P19" s="50">
        <v>44058.72</v>
      </c>
      <c r="Q19" s="50"/>
      <c r="R19" s="50"/>
      <c r="S19" s="43"/>
      <c r="U19" s="108"/>
      <c r="V19" s="108">
        <v>2000</v>
      </c>
      <c r="W19" s="108"/>
      <c r="X19" s="50"/>
      <c r="Y19" s="43"/>
    </row>
    <row r="20" spans="1:25" ht="18.75">
      <c r="A20" s="22" t="s">
        <v>11</v>
      </c>
      <c r="B20" s="67">
        <f>D55</f>
        <v>8319.76</v>
      </c>
      <c r="C20" s="142"/>
      <c r="D20" s="67"/>
      <c r="E20" s="50"/>
      <c r="F20" s="51"/>
      <c r="G20" s="52"/>
      <c r="I20" s="67"/>
      <c r="J20" s="67"/>
      <c r="K20" s="50"/>
      <c r="L20" s="50"/>
      <c r="M20" s="43"/>
      <c r="O20" s="67">
        <f>K81</f>
        <v>0</v>
      </c>
      <c r="P20" s="67"/>
      <c r="Q20" s="50"/>
      <c r="R20" s="50"/>
      <c r="S20" s="43"/>
      <c r="U20" s="108">
        <f>P81</f>
        <v>0</v>
      </c>
      <c r="V20" s="108"/>
      <c r="W20" s="108"/>
      <c r="X20" s="50"/>
      <c r="Y20" s="43"/>
    </row>
    <row r="21" spans="2:25" ht="18.75">
      <c r="B21" s="69">
        <f>SUM(B19:B20)</f>
        <v>8319.76</v>
      </c>
      <c r="C21" s="139"/>
      <c r="D21" s="70">
        <f>SUM(D19:D20)</f>
        <v>45078.37</v>
      </c>
      <c r="E21" s="50"/>
      <c r="F21" s="51"/>
      <c r="G21" s="52"/>
      <c r="I21" s="69">
        <f>SUM(I19:I20)</f>
        <v>0</v>
      </c>
      <c r="J21" s="69">
        <f>SUM(J19:J20)</f>
        <v>10941.68</v>
      </c>
      <c r="K21" s="50"/>
      <c r="L21" s="50"/>
      <c r="M21" s="43"/>
      <c r="O21" s="69">
        <f>SUM(O19:O20)</f>
        <v>0</v>
      </c>
      <c r="P21" s="69">
        <f>SUM(P19:P20)</f>
        <v>44058.72</v>
      </c>
      <c r="Q21" s="50"/>
      <c r="R21" s="50"/>
      <c r="S21" s="43"/>
      <c r="U21" s="121">
        <f>SUM(U19:U20)</f>
        <v>0</v>
      </c>
      <c r="V21" s="121">
        <f>SUM(V19:V20)</f>
        <v>2000</v>
      </c>
      <c r="W21" s="108"/>
      <c r="X21" s="50"/>
      <c r="Y21" s="43"/>
    </row>
    <row r="22" spans="1:25" ht="19.5" thickBot="1">
      <c r="A22" s="40" t="s">
        <v>107</v>
      </c>
      <c r="B22" s="71"/>
      <c r="C22" s="140"/>
      <c r="D22" s="74">
        <f>+D21-B21</f>
        <v>36758.61</v>
      </c>
      <c r="E22" s="50"/>
      <c r="F22" s="51"/>
      <c r="G22" s="52"/>
      <c r="I22" s="67"/>
      <c r="J22" s="74">
        <f>J21-I21</f>
        <v>10941.68</v>
      </c>
      <c r="K22" s="50"/>
      <c r="L22" s="50"/>
      <c r="M22" s="43"/>
      <c r="O22" s="67"/>
      <c r="P22" s="74">
        <f>P21-O21</f>
        <v>44058.72</v>
      </c>
      <c r="Q22" s="50"/>
      <c r="R22" s="50"/>
      <c r="S22" s="43"/>
      <c r="U22" s="108"/>
      <c r="V22" s="123">
        <f>V21-U21</f>
        <v>2000</v>
      </c>
      <c r="W22" s="108"/>
      <c r="X22" s="50"/>
      <c r="Y22" s="43"/>
    </row>
    <row r="23" spans="2:25" ht="18.75">
      <c r="B23" s="75"/>
      <c r="C23" s="143"/>
      <c r="D23" s="76">
        <f>+D15-D22</f>
        <v>0</v>
      </c>
      <c r="I23" s="67"/>
      <c r="J23" s="76">
        <f>+J15-J22</f>
        <v>0</v>
      </c>
      <c r="Y23" s="43"/>
    </row>
    <row r="24" spans="1:25" ht="18.75">
      <c r="A24" s="57"/>
      <c r="B24" s="58"/>
      <c r="C24" s="144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7"/>
      <c r="X24" s="57"/>
      <c r="Y24" s="124"/>
    </row>
    <row r="25" ht="18.75">
      <c r="A25" s="49"/>
    </row>
    <row r="26" ht="18.75">
      <c r="A26" s="49"/>
    </row>
    <row r="27" spans="1:4" ht="18.75">
      <c r="A27" s="46" t="s">
        <v>109</v>
      </c>
      <c r="B27" s="40"/>
      <c r="C27" s="145"/>
      <c r="D27" s="40"/>
    </row>
    <row r="28" spans="1:21" ht="18.75">
      <c r="A28" s="40"/>
      <c r="B28" s="41" t="s">
        <v>5</v>
      </c>
      <c r="C28" s="135"/>
      <c r="D28" s="41" t="s">
        <v>6</v>
      </c>
      <c r="I28" s="27" t="s">
        <v>12</v>
      </c>
      <c r="U28" s="131"/>
    </row>
    <row r="29" spans="1:21" ht="18.75">
      <c r="A29" s="40" t="s">
        <v>13</v>
      </c>
      <c r="B29" s="49" t="s">
        <v>67</v>
      </c>
      <c r="C29" s="146"/>
      <c r="D29" s="76">
        <f>D22</f>
        <v>36758.61</v>
      </c>
      <c r="I29" s="28"/>
      <c r="U29" s="132"/>
    </row>
    <row r="30" spans="1:21" ht="18.75">
      <c r="A30" s="40" t="s">
        <v>15</v>
      </c>
      <c r="B30" s="40"/>
      <c r="C30" s="145"/>
      <c r="D30" s="67">
        <f>J22</f>
        <v>10941.68</v>
      </c>
      <c r="E30" s="60"/>
      <c r="H30" s="29">
        <v>1</v>
      </c>
      <c r="I30" s="22" t="s">
        <v>115</v>
      </c>
      <c r="U30" s="131"/>
    </row>
    <row r="31" spans="1:21" ht="18.75">
      <c r="A31" s="40" t="s">
        <v>64</v>
      </c>
      <c r="B31" s="40"/>
      <c r="C31" s="145"/>
      <c r="D31" s="67">
        <f>P22</f>
        <v>44058.72</v>
      </c>
      <c r="E31" s="60"/>
      <c r="G31" s="50"/>
      <c r="I31" s="28"/>
      <c r="U31" s="131"/>
    </row>
    <row r="32" spans="1:21" ht="18.75">
      <c r="A32" s="40" t="s">
        <v>17</v>
      </c>
      <c r="B32" s="40"/>
      <c r="C32" s="145"/>
      <c r="D32" s="67">
        <f>V22</f>
        <v>2000</v>
      </c>
      <c r="E32" s="60"/>
      <c r="U32" s="131"/>
    </row>
    <row r="33" spans="1:21" ht="18.75">
      <c r="A33" s="40"/>
      <c r="B33" s="55">
        <f>SUM(B29:B32)</f>
        <v>0</v>
      </c>
      <c r="C33" s="147"/>
      <c r="D33" s="69">
        <f>SUM(D29:D32)</f>
        <v>93759.01000000001</v>
      </c>
      <c r="F33" s="61"/>
      <c r="G33" s="61"/>
      <c r="I33" s="22" t="s">
        <v>18</v>
      </c>
      <c r="U33" s="133"/>
    </row>
    <row r="34" spans="1:22" ht="19.5" thickBot="1">
      <c r="A34" s="40"/>
      <c r="B34" s="40"/>
      <c r="C34" s="145"/>
      <c r="D34" s="150">
        <f>D33-B33</f>
        <v>93759.01000000001</v>
      </c>
      <c r="F34" s="60"/>
      <c r="G34" s="60"/>
      <c r="I34" s="28"/>
      <c r="U34" s="131"/>
      <c r="V34" s="59"/>
    </row>
    <row r="35" spans="6:21" ht="19.5" thickTop="1">
      <c r="F35" s="60"/>
      <c r="G35" s="60"/>
      <c r="H35" s="29">
        <v>2</v>
      </c>
      <c r="I35" s="22" t="s">
        <v>116</v>
      </c>
      <c r="U35" s="131"/>
    </row>
    <row r="36" spans="1:21" ht="18.75">
      <c r="A36" s="40" t="s">
        <v>110</v>
      </c>
      <c r="D36" s="50">
        <v>101523.58</v>
      </c>
      <c r="F36" s="60"/>
      <c r="G36" s="60"/>
      <c r="U36" s="131"/>
    </row>
    <row r="37" spans="1:21" ht="18.75">
      <c r="A37" s="40" t="s">
        <v>14</v>
      </c>
      <c r="D37" s="56">
        <f>D11+J11+P11+V11</f>
        <v>1776.4599999999998</v>
      </c>
      <c r="F37" s="60"/>
      <c r="G37" s="60"/>
      <c r="U37" s="132"/>
    </row>
    <row r="38" spans="1:21" ht="18.75">
      <c r="A38" s="40" t="s">
        <v>16</v>
      </c>
      <c r="D38" s="58">
        <f>Expenditure!E24</f>
        <v>9541.03</v>
      </c>
      <c r="I38" s="22" t="s">
        <v>18</v>
      </c>
      <c r="U38" s="132"/>
    </row>
    <row r="39" spans="1:21" ht="19.5" thickBot="1">
      <c r="A39" s="40" t="s">
        <v>111</v>
      </c>
      <c r="D39" s="150">
        <f>D36+D37-D38</f>
        <v>93759.01000000001</v>
      </c>
      <c r="E39" s="56"/>
      <c r="U39" s="131"/>
    </row>
    <row r="40" ht="19.5" thickTop="1">
      <c r="D40" s="56">
        <f>D39-D34</f>
        <v>0</v>
      </c>
    </row>
    <row r="41" spans="1:4" ht="18.75">
      <c r="A41" s="40" t="s">
        <v>112</v>
      </c>
      <c r="D41" s="56"/>
    </row>
    <row r="42" spans="1:5" ht="18.75">
      <c r="A42" s="94"/>
      <c r="B42" s="90"/>
      <c r="C42" s="151"/>
      <c r="E42" s="100"/>
    </row>
    <row r="43" spans="1:10" ht="18.75">
      <c r="A43" s="90">
        <v>1552</v>
      </c>
      <c r="B43" s="22" t="s">
        <v>86</v>
      </c>
      <c r="C43" s="105" t="s">
        <v>87</v>
      </c>
      <c r="D43" s="152">
        <v>4.29</v>
      </c>
      <c r="J43" s="153"/>
    </row>
    <row r="44" spans="1:10" ht="37.5">
      <c r="A44" s="90">
        <v>1553</v>
      </c>
      <c r="B44" s="134" t="s">
        <v>89</v>
      </c>
      <c r="C44" s="105" t="s">
        <v>90</v>
      </c>
      <c r="D44" s="111">
        <v>4349.5</v>
      </c>
      <c r="J44" s="153"/>
    </row>
    <row r="45" spans="1:10" ht="18.75">
      <c r="A45" s="90">
        <v>1554</v>
      </c>
      <c r="B45" s="134" t="s">
        <v>91</v>
      </c>
      <c r="C45" s="105" t="s">
        <v>92</v>
      </c>
      <c r="D45" s="136">
        <v>151</v>
      </c>
      <c r="J45" s="153"/>
    </row>
    <row r="46" spans="1:10" ht="18.75">
      <c r="A46" s="126">
        <v>1555</v>
      </c>
      <c r="B46" s="127" t="s">
        <v>93</v>
      </c>
      <c r="C46" s="154" t="s">
        <v>94</v>
      </c>
      <c r="D46" s="111">
        <v>579.44</v>
      </c>
      <c r="J46" s="153"/>
    </row>
    <row r="47" spans="1:10" ht="18.75">
      <c r="A47" s="126">
        <v>1556</v>
      </c>
      <c r="B47" s="127" t="s">
        <v>95</v>
      </c>
      <c r="C47" s="154" t="s">
        <v>96</v>
      </c>
      <c r="D47" s="111">
        <v>1128</v>
      </c>
      <c r="J47" s="153"/>
    </row>
    <row r="48" spans="1:10" ht="18.75">
      <c r="A48" s="126">
        <v>1557</v>
      </c>
      <c r="B48" s="127" t="s">
        <v>93</v>
      </c>
      <c r="C48" s="154" t="s">
        <v>94</v>
      </c>
      <c r="D48" s="111">
        <v>650.17</v>
      </c>
      <c r="J48" s="153"/>
    </row>
    <row r="49" spans="1:10" ht="18.75">
      <c r="A49" s="126">
        <v>1559</v>
      </c>
      <c r="B49" s="127" t="s">
        <v>100</v>
      </c>
      <c r="C49" s="154" t="s">
        <v>99</v>
      </c>
      <c r="D49" s="111">
        <v>300</v>
      </c>
      <c r="J49" s="153"/>
    </row>
    <row r="50" spans="1:10" ht="33" customHeight="1">
      <c r="A50" s="126">
        <v>1560</v>
      </c>
      <c r="B50" s="127" t="s">
        <v>101</v>
      </c>
      <c r="C50" s="154" t="s">
        <v>102</v>
      </c>
      <c r="D50" s="111">
        <v>36</v>
      </c>
      <c r="J50" s="153"/>
    </row>
    <row r="51" spans="1:10" ht="18.75">
      <c r="A51" s="126">
        <v>1613</v>
      </c>
      <c r="B51" s="127" t="s">
        <v>104</v>
      </c>
      <c r="C51" s="154" t="s">
        <v>103</v>
      </c>
      <c r="D51" s="111">
        <v>125</v>
      </c>
      <c r="J51" s="153"/>
    </row>
    <row r="52" spans="1:10" ht="18.75">
      <c r="A52" s="109">
        <v>1611</v>
      </c>
      <c r="B52" s="110" t="s">
        <v>71</v>
      </c>
      <c r="C52" s="155" t="s">
        <v>72</v>
      </c>
      <c r="D52" s="111">
        <v>741.24</v>
      </c>
      <c r="J52" s="153"/>
    </row>
    <row r="53" spans="1:10" ht="18.75">
      <c r="A53" s="109">
        <v>1612</v>
      </c>
      <c r="B53" s="110" t="s">
        <v>73</v>
      </c>
      <c r="C53" s="155" t="s">
        <v>74</v>
      </c>
      <c r="D53" s="111">
        <v>255.12</v>
      </c>
      <c r="J53" s="153"/>
    </row>
    <row r="54" spans="1:10" ht="19.5" thickBot="1">
      <c r="A54" s="29"/>
      <c r="B54" s="92"/>
      <c r="C54" s="151"/>
      <c r="D54" s="156"/>
      <c r="E54" s="100"/>
      <c r="J54" s="153"/>
    </row>
    <row r="55" spans="2:10" ht="18.75">
      <c r="B55" s="40" t="s">
        <v>21</v>
      </c>
      <c r="D55" s="157">
        <f>SUM(D43:D54)</f>
        <v>8319.76</v>
      </c>
      <c r="J55" s="153"/>
    </row>
    <row r="56" spans="5:10" ht="18.75">
      <c r="E56" s="100"/>
      <c r="J56" s="153"/>
    </row>
    <row r="57" spans="5:10" ht="18.75">
      <c r="E57" s="100"/>
      <c r="J57" s="153"/>
    </row>
    <row r="58" spans="5:10" ht="18.75">
      <c r="E58" s="100"/>
      <c r="J58" s="153"/>
    </row>
    <row r="59" spans="5:10" ht="18.75">
      <c r="E59" s="100"/>
      <c r="J59" s="153"/>
    </row>
    <row r="60" spans="5:10" ht="18.75">
      <c r="E60" s="100"/>
      <c r="J60" s="153"/>
    </row>
    <row r="61" spans="5:10" ht="18.75">
      <c r="E61" s="100"/>
      <c r="J61" s="153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25" right="0.25" top="0.75" bottom="0.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0" zoomScaleNormal="70" zoomScalePageLayoutView="0" workbookViewId="0" topLeftCell="A1">
      <selection activeCell="A10" sqref="A10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November 2017</v>
      </c>
      <c r="B4" s="103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19</v>
      </c>
      <c r="B6" s="33" t="s">
        <v>20</v>
      </c>
      <c r="C6" s="9" t="s">
        <v>21</v>
      </c>
      <c r="D6" s="9" t="s">
        <v>7</v>
      </c>
      <c r="E6" s="9" t="s">
        <v>22</v>
      </c>
      <c r="F6" s="34" t="s">
        <v>23</v>
      </c>
      <c r="G6" s="34" t="s">
        <v>24</v>
      </c>
      <c r="H6" s="34" t="s">
        <v>25</v>
      </c>
      <c r="I6" s="34" t="s">
        <v>26</v>
      </c>
    </row>
    <row r="7" spans="1:9" s="8" customFormat="1" ht="15.75">
      <c r="A7" s="35">
        <v>43045</v>
      </c>
      <c r="B7" s="8" t="s">
        <v>69</v>
      </c>
      <c r="C7" s="114">
        <v>1.27</v>
      </c>
      <c r="D7" s="78"/>
      <c r="E7" s="78"/>
      <c r="F7" s="12">
        <v>1.27</v>
      </c>
      <c r="G7" s="12"/>
      <c r="H7" s="12"/>
      <c r="I7" s="12"/>
    </row>
    <row r="8" spans="1:9" s="8" customFormat="1" ht="15.75">
      <c r="A8" s="35">
        <v>43045</v>
      </c>
      <c r="B8" s="8" t="s">
        <v>7</v>
      </c>
      <c r="C8" s="114">
        <v>1722.87</v>
      </c>
      <c r="D8" s="78">
        <v>1722.87</v>
      </c>
      <c r="E8" s="78"/>
      <c r="F8" s="12"/>
      <c r="G8" s="12"/>
      <c r="H8" s="12"/>
      <c r="I8" s="12"/>
    </row>
    <row r="9" spans="1:9" s="8" customFormat="1" ht="15.75">
      <c r="A9" s="35">
        <v>43059</v>
      </c>
      <c r="B9" s="8" t="s">
        <v>113</v>
      </c>
      <c r="C9" s="114">
        <v>50</v>
      </c>
      <c r="D9" s="78"/>
      <c r="E9" s="78"/>
      <c r="F9" s="12"/>
      <c r="G9" s="12"/>
      <c r="H9" s="12"/>
      <c r="I9" s="12">
        <v>50</v>
      </c>
    </row>
    <row r="10" spans="1:10" s="8" customFormat="1" ht="15.75">
      <c r="A10" s="35"/>
      <c r="C10" s="115"/>
      <c r="D10" s="16"/>
      <c r="E10" s="16"/>
      <c r="F10" s="16"/>
      <c r="G10" s="16"/>
      <c r="H10" s="16"/>
      <c r="I10" s="82"/>
      <c r="J10" s="17"/>
    </row>
    <row r="11" spans="1:10" s="8" customFormat="1" ht="15.75">
      <c r="A11" s="36"/>
      <c r="B11" s="36"/>
      <c r="C11" s="116">
        <f aca="true" t="shared" si="0" ref="C11:I11">SUM(C7:C9)</f>
        <v>1774.1399999999999</v>
      </c>
      <c r="D11" s="116">
        <f t="shared" si="0"/>
        <v>1722.87</v>
      </c>
      <c r="E11" s="116">
        <f t="shared" si="0"/>
        <v>0</v>
      </c>
      <c r="F11" s="116">
        <f t="shared" si="0"/>
        <v>1.27</v>
      </c>
      <c r="G11" s="116">
        <f t="shared" si="0"/>
        <v>0</v>
      </c>
      <c r="H11" s="116">
        <f t="shared" si="0"/>
        <v>0</v>
      </c>
      <c r="I11" s="116">
        <f t="shared" si="0"/>
        <v>50</v>
      </c>
      <c r="J11" s="17"/>
    </row>
    <row r="12" spans="1:12" s="8" customFormat="1" ht="15.75">
      <c r="A12" s="36"/>
      <c r="B12" s="36"/>
      <c r="C12" s="12"/>
      <c r="D12" s="12"/>
      <c r="E12" s="12"/>
      <c r="F12" s="12"/>
      <c r="G12" s="12"/>
      <c r="H12" s="12"/>
      <c r="I12" s="12"/>
      <c r="J12" s="12"/>
      <c r="K12" s="36"/>
      <c r="L12" s="36"/>
    </row>
    <row r="13" spans="1:12" ht="15.75">
      <c r="A13" s="36"/>
      <c r="B13" s="36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2.75">
      <c r="B14" s="37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6" ht="12.75">
      <c r="B15" s="30"/>
      <c r="D15" s="26"/>
      <c r="E15" s="26"/>
      <c r="F15" s="26"/>
    </row>
    <row r="16" spans="1:6" ht="18.75">
      <c r="A16" s="39">
        <v>1</v>
      </c>
      <c r="B16" s="22" t="str">
        <f>+'Bank Rec'!I30</f>
        <v>Finance &amp; Personnel Committee Meeting - 4th January 2018</v>
      </c>
      <c r="D16" s="26"/>
      <c r="E16" s="39">
        <v>2</v>
      </c>
      <c r="F16" s="22" t="str">
        <f>+'Bank Rec'!I35</f>
        <v>Parish Council Meeting - 15th January 2018</v>
      </c>
    </row>
    <row r="17" spans="1:6" ht="12.75">
      <c r="A17" s="39"/>
      <c r="B17" s="6"/>
      <c r="D17" s="26"/>
      <c r="E17" s="39"/>
      <c r="F17" s="6"/>
    </row>
    <row r="18" spans="2:4" ht="12.75">
      <c r="B18" s="30"/>
      <c r="D18" s="26"/>
    </row>
    <row r="19" spans="2:6" ht="18.75">
      <c r="B19" s="22" t="s">
        <v>18</v>
      </c>
      <c r="D19" s="26"/>
      <c r="F19" s="22" t="s">
        <v>18</v>
      </c>
    </row>
    <row r="35" ht="12.75">
      <c r="C35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tabSelected="1" zoomScale="60" zoomScaleNormal="60" zoomScalePageLayoutView="0" workbookViewId="0" topLeftCell="C4">
      <selection activeCell="F24" sqref="F24"/>
    </sheetView>
  </sheetViews>
  <sheetFormatPr defaultColWidth="9.140625" defaultRowHeight="12.75"/>
  <cols>
    <col min="1" max="1" width="13.421875" style="86" customWidth="1"/>
    <col min="2" max="2" width="9.8515625" style="22" customWidth="1"/>
    <col min="3" max="3" width="45.00390625" style="22" customWidth="1"/>
    <col min="4" max="4" width="51.00390625" style="22" customWidth="1"/>
    <col min="5" max="5" width="16.57421875" style="22" bestFit="1" customWidth="1"/>
    <col min="6" max="6" width="16.140625" style="22" customWidth="1"/>
    <col min="7" max="7" width="9.8515625" style="22" hidden="1" customWidth="1"/>
    <col min="8" max="8" width="14.140625" style="22" bestFit="1" customWidth="1"/>
    <col min="9" max="9" width="12.57421875" style="22" bestFit="1" customWidth="1"/>
    <col min="10" max="10" width="7.00390625" style="22" hidden="1" customWidth="1"/>
    <col min="11" max="11" width="17.57421875" style="22" hidden="1" customWidth="1"/>
    <col min="12" max="12" width="17.57421875" style="22" customWidth="1"/>
    <col min="13" max="13" width="16.28125" style="22" bestFit="1" customWidth="1"/>
    <col min="14" max="14" width="14.8515625" style="22" bestFit="1" customWidth="1"/>
    <col min="15" max="15" width="14.140625" style="22" hidden="1" customWidth="1"/>
    <col min="16" max="16" width="16.8515625" style="22" hidden="1" customWidth="1"/>
    <col min="17" max="17" width="11.8515625" style="22" bestFit="1" customWidth="1"/>
    <col min="18" max="18" width="13.00390625" style="22" bestFit="1" customWidth="1"/>
    <col min="19" max="19" width="13.421875" style="22" hidden="1" customWidth="1"/>
    <col min="20" max="20" width="12.00390625" style="22" hidden="1" customWidth="1"/>
    <col min="21" max="21" width="10.421875" style="22" hidden="1" customWidth="1"/>
    <col min="22" max="22" width="16.8515625" style="22" hidden="1" customWidth="1"/>
    <col min="23" max="23" width="9.28125" style="22" hidden="1" customWidth="1"/>
    <col min="24" max="24" width="18.421875" style="22" bestFit="1" customWidth="1"/>
    <col min="25" max="25" width="14.7109375" style="22" hidden="1" customWidth="1"/>
    <col min="26" max="26" width="6.8515625" style="22" hidden="1" customWidth="1"/>
    <col min="27" max="27" width="14.00390625" style="22" bestFit="1" customWidth="1"/>
    <col min="28" max="28" width="24.421875" style="22" hidden="1" customWidth="1"/>
    <col min="29" max="29" width="12.28125" style="22" hidden="1" customWidth="1"/>
    <col min="30" max="30" width="14.57421875" style="22" hidden="1" customWidth="1"/>
    <col min="31" max="31" width="11.421875" style="22" hidden="1" customWidth="1"/>
    <col min="32" max="32" width="9.28125" style="22" hidden="1" customWidth="1"/>
    <col min="33" max="33" width="16.140625" style="22" hidden="1" customWidth="1"/>
    <col min="34" max="34" width="23.00390625" style="22" bestFit="1" customWidth="1"/>
    <col min="35" max="35" width="14.140625" style="22" bestFit="1" customWidth="1"/>
    <col min="36" max="36" width="15.421875" style="22" hidden="1" customWidth="1"/>
    <col min="37" max="37" width="17.8515625" style="50" customWidth="1"/>
    <col min="38" max="38" width="13.00390625" style="50" hidden="1" customWidth="1"/>
    <col min="39" max="39" width="14.00390625" style="50" hidden="1" customWidth="1"/>
    <col min="40" max="40" width="39.8515625" style="22" hidden="1" customWidth="1"/>
    <col min="41" max="41" width="11.8515625" style="22" bestFit="1" customWidth="1"/>
    <col min="42" max="44" width="9.140625" style="22" customWidth="1"/>
    <col min="45" max="16384" width="9.140625" style="22" customWidth="1"/>
  </cols>
  <sheetData>
    <row r="1" spans="1:37" ht="18.7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18.75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</row>
    <row r="3" spans="1:3" ht="18.75">
      <c r="A3" s="7"/>
      <c r="B3" s="84"/>
      <c r="C3" s="84"/>
    </row>
    <row r="4" spans="1:2" ht="18.75">
      <c r="A4" s="7" t="str">
        <f>'Bank Rec'!A4</f>
        <v>Month November 2017</v>
      </c>
      <c r="B4" s="85"/>
    </row>
    <row r="5" spans="5:19" ht="18.75">
      <c r="E5" s="56"/>
      <c r="F5" s="56"/>
      <c r="G5" s="56"/>
      <c r="H5" s="40"/>
      <c r="I5" s="40"/>
      <c r="J5" s="40"/>
      <c r="K5" s="40"/>
      <c r="L5" s="40"/>
      <c r="M5" s="44"/>
      <c r="N5" s="44"/>
      <c r="O5" s="44"/>
      <c r="P5" s="44"/>
      <c r="Q5" s="44"/>
      <c r="R5" s="44"/>
      <c r="S5" s="44"/>
    </row>
    <row r="6" spans="1:40" ht="65.25" customHeight="1">
      <c r="A6" s="83" t="s">
        <v>19</v>
      </c>
      <c r="B6" s="41" t="s">
        <v>20</v>
      </c>
      <c r="C6" s="87" t="s">
        <v>27</v>
      </c>
      <c r="D6" s="87" t="s">
        <v>28</v>
      </c>
      <c r="E6" s="41" t="s">
        <v>21</v>
      </c>
      <c r="F6" s="41" t="s">
        <v>7</v>
      </c>
      <c r="G6" s="41" t="s">
        <v>29</v>
      </c>
      <c r="H6" s="41" t="s">
        <v>30</v>
      </c>
      <c r="I6" s="41" t="s">
        <v>31</v>
      </c>
      <c r="J6" s="41" t="s">
        <v>32</v>
      </c>
      <c r="K6" s="41" t="s">
        <v>60</v>
      </c>
      <c r="L6" s="135" t="s">
        <v>105</v>
      </c>
      <c r="M6" s="88" t="s">
        <v>33</v>
      </c>
      <c r="N6" s="88" t="s">
        <v>34</v>
      </c>
      <c r="O6" s="88" t="s">
        <v>35</v>
      </c>
      <c r="P6" s="88" t="s">
        <v>36</v>
      </c>
      <c r="Q6" s="88" t="s">
        <v>37</v>
      </c>
      <c r="R6" s="88" t="s">
        <v>38</v>
      </c>
      <c r="S6" s="88" t="s">
        <v>39</v>
      </c>
      <c r="T6" s="88" t="s">
        <v>40</v>
      </c>
      <c r="U6" s="88" t="s">
        <v>41</v>
      </c>
      <c r="V6" s="88" t="s">
        <v>59</v>
      </c>
      <c r="W6" s="88" t="s">
        <v>42</v>
      </c>
      <c r="X6" s="88" t="s">
        <v>43</v>
      </c>
      <c r="Y6" s="88" t="s">
        <v>44</v>
      </c>
      <c r="Z6" s="88" t="s">
        <v>61</v>
      </c>
      <c r="AA6" s="88" t="s">
        <v>45</v>
      </c>
      <c r="AB6" s="88" t="s">
        <v>58</v>
      </c>
      <c r="AC6" s="88" t="s">
        <v>55</v>
      </c>
      <c r="AD6" s="88" t="s">
        <v>56</v>
      </c>
      <c r="AE6" s="88" t="s">
        <v>57</v>
      </c>
      <c r="AF6" s="88" t="s">
        <v>54</v>
      </c>
      <c r="AG6" s="88" t="s">
        <v>47</v>
      </c>
      <c r="AH6" s="88" t="s">
        <v>53</v>
      </c>
      <c r="AI6" s="88" t="s">
        <v>46</v>
      </c>
      <c r="AJ6" s="88" t="s">
        <v>48</v>
      </c>
      <c r="AK6" s="88" t="s">
        <v>49</v>
      </c>
      <c r="AL6" s="88" t="s">
        <v>26</v>
      </c>
      <c r="AN6" s="105" t="s">
        <v>68</v>
      </c>
    </row>
    <row r="7" spans="1:40" ht="20.25" customHeight="1">
      <c r="A7" s="89">
        <v>43040</v>
      </c>
      <c r="B7" s="90">
        <v>1552</v>
      </c>
      <c r="C7" s="134" t="s">
        <v>71</v>
      </c>
      <c r="D7" s="134" t="s">
        <v>88</v>
      </c>
      <c r="E7" s="148">
        <v>4.29</v>
      </c>
      <c r="F7" s="128">
        <v>0.72</v>
      </c>
      <c r="G7" s="90"/>
      <c r="H7" s="90"/>
      <c r="I7" s="90"/>
      <c r="J7" s="41"/>
      <c r="K7" s="41"/>
      <c r="L7" s="41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50">
        <v>3.57</v>
      </c>
      <c r="AL7" s="88"/>
      <c r="AN7" s="60">
        <f aca="true" t="shared" si="0" ref="AN7:AN16">(SUM(F7:AM7)-V7)-E7</f>
        <v>0</v>
      </c>
    </row>
    <row r="8" spans="1:40" ht="20.25" customHeight="1">
      <c r="A8" s="89">
        <v>43040</v>
      </c>
      <c r="B8" s="90">
        <v>1553</v>
      </c>
      <c r="C8" s="134" t="s">
        <v>89</v>
      </c>
      <c r="D8" s="134" t="s">
        <v>114</v>
      </c>
      <c r="E8" s="149">
        <v>4349.5</v>
      </c>
      <c r="F8" s="128">
        <v>724.92</v>
      </c>
      <c r="G8" s="90"/>
      <c r="H8" s="90"/>
      <c r="I8" s="90"/>
      <c r="J8" s="41"/>
      <c r="K8" s="41"/>
      <c r="L8" s="41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50">
        <v>3624.58</v>
      </c>
      <c r="AI8" s="88"/>
      <c r="AJ8" s="88"/>
      <c r="AL8" s="88"/>
      <c r="AN8" s="60">
        <f t="shared" si="0"/>
        <v>0</v>
      </c>
    </row>
    <row r="9" spans="1:40" ht="20.25" customHeight="1">
      <c r="A9" s="89">
        <v>43041</v>
      </c>
      <c r="B9" s="90">
        <v>1554</v>
      </c>
      <c r="C9" s="134" t="s">
        <v>91</v>
      </c>
      <c r="D9" s="134" t="s">
        <v>92</v>
      </c>
      <c r="E9" s="136">
        <v>151</v>
      </c>
      <c r="F9" s="128"/>
      <c r="G9" s="90"/>
      <c r="H9" s="90"/>
      <c r="I9" s="90"/>
      <c r="J9" s="41"/>
      <c r="K9" s="41"/>
      <c r="L9" s="41"/>
      <c r="M9" s="50">
        <v>151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L9" s="88"/>
      <c r="AN9" s="60">
        <f t="shared" si="0"/>
        <v>0</v>
      </c>
    </row>
    <row r="10" spans="1:42" ht="21">
      <c r="A10" s="89">
        <v>43045</v>
      </c>
      <c r="B10" s="129" t="s">
        <v>77</v>
      </c>
      <c r="C10" s="125" t="s">
        <v>75</v>
      </c>
      <c r="D10" s="125" t="s">
        <v>76</v>
      </c>
      <c r="E10" s="111">
        <v>42.32</v>
      </c>
      <c r="F10" s="112">
        <v>7.05</v>
      </c>
      <c r="G10" s="41"/>
      <c r="H10" s="41"/>
      <c r="I10" s="41"/>
      <c r="J10" s="41"/>
      <c r="K10" s="41"/>
      <c r="L10" s="41"/>
      <c r="M10" s="88"/>
      <c r="N10" s="88"/>
      <c r="O10" s="88"/>
      <c r="P10" s="88"/>
      <c r="Q10" s="50">
        <v>35.27</v>
      </c>
      <c r="R10" s="88"/>
      <c r="S10" s="88"/>
      <c r="T10" s="88"/>
      <c r="U10" s="88"/>
      <c r="V10" s="91"/>
      <c r="W10" s="88"/>
      <c r="X10" s="50"/>
      <c r="Y10" s="50"/>
      <c r="Z10" s="88"/>
      <c r="AA10" s="50"/>
      <c r="AB10" s="88"/>
      <c r="AC10" s="88"/>
      <c r="AD10" s="88"/>
      <c r="AE10" s="88"/>
      <c r="AF10" s="88"/>
      <c r="AG10" s="88"/>
      <c r="AH10" s="50"/>
      <c r="AI10" s="50"/>
      <c r="AJ10" s="88"/>
      <c r="AL10" s="88"/>
      <c r="AN10" s="60">
        <f t="shared" si="0"/>
        <v>0</v>
      </c>
      <c r="AO10" s="60"/>
      <c r="AP10" s="60"/>
    </row>
    <row r="11" spans="1:42" ht="21">
      <c r="A11" s="89">
        <v>43046</v>
      </c>
      <c r="B11" s="129">
        <v>1551</v>
      </c>
      <c r="C11" s="125" t="s">
        <v>70</v>
      </c>
      <c r="D11" s="125" t="s">
        <v>85</v>
      </c>
      <c r="E11" s="111">
        <v>21.95</v>
      </c>
      <c r="F11" s="112"/>
      <c r="G11" s="41"/>
      <c r="H11" s="41"/>
      <c r="I11" s="41"/>
      <c r="J11" s="41"/>
      <c r="K11" s="41"/>
      <c r="L11" s="41"/>
      <c r="M11" s="88"/>
      <c r="N11" s="88"/>
      <c r="O11" s="88"/>
      <c r="P11" s="88"/>
      <c r="Q11" s="50"/>
      <c r="R11" s="50">
        <v>21.95</v>
      </c>
      <c r="S11" s="88"/>
      <c r="T11" s="88"/>
      <c r="U11" s="88"/>
      <c r="V11" s="91"/>
      <c r="W11" s="88"/>
      <c r="X11" s="50"/>
      <c r="Y11" s="50"/>
      <c r="Z11" s="88"/>
      <c r="AA11" s="50"/>
      <c r="AB11" s="88"/>
      <c r="AC11" s="88"/>
      <c r="AD11" s="88"/>
      <c r="AE11" s="88"/>
      <c r="AF11" s="88"/>
      <c r="AG11" s="88"/>
      <c r="AH11" s="50">
        <f>AH10-AH8</f>
        <v>-3624.58</v>
      </c>
      <c r="AI11" s="50"/>
      <c r="AJ11" s="88"/>
      <c r="AL11" s="88"/>
      <c r="AN11" s="60">
        <f t="shared" si="0"/>
        <v>-3624.58</v>
      </c>
      <c r="AO11" s="60"/>
      <c r="AP11" s="60"/>
    </row>
    <row r="12" spans="1:42" ht="21">
      <c r="A12" s="89">
        <v>43046</v>
      </c>
      <c r="B12" s="129" t="s">
        <v>77</v>
      </c>
      <c r="C12" s="130" t="s">
        <v>78</v>
      </c>
      <c r="D12" s="130" t="s">
        <v>79</v>
      </c>
      <c r="E12" s="111">
        <v>8</v>
      </c>
      <c r="F12" s="112"/>
      <c r="G12" s="41"/>
      <c r="H12" s="41"/>
      <c r="I12" s="41"/>
      <c r="J12" s="41"/>
      <c r="K12" s="41"/>
      <c r="L12" s="41"/>
      <c r="M12" s="50">
        <v>8</v>
      </c>
      <c r="N12" s="88"/>
      <c r="O12" s="88"/>
      <c r="P12" s="88"/>
      <c r="Q12" s="50"/>
      <c r="R12" s="88"/>
      <c r="S12" s="88"/>
      <c r="T12" s="88"/>
      <c r="U12" s="88"/>
      <c r="V12" s="91"/>
      <c r="W12" s="88"/>
      <c r="X12" s="50"/>
      <c r="Y12" s="50"/>
      <c r="Z12" s="88"/>
      <c r="AA12" s="50"/>
      <c r="AB12" s="88"/>
      <c r="AC12" s="88"/>
      <c r="AD12" s="88"/>
      <c r="AE12" s="88"/>
      <c r="AF12" s="88"/>
      <c r="AG12" s="88"/>
      <c r="AH12" s="50"/>
      <c r="AI12" s="50"/>
      <c r="AJ12" s="88"/>
      <c r="AL12" s="88"/>
      <c r="AN12" s="60">
        <f t="shared" si="0"/>
        <v>0</v>
      </c>
      <c r="AO12" s="60"/>
      <c r="AP12" s="60"/>
    </row>
    <row r="13" spans="1:42" ht="18.75">
      <c r="A13" s="89">
        <v>43052</v>
      </c>
      <c r="B13" s="126" t="s">
        <v>77</v>
      </c>
      <c r="C13" s="127" t="s">
        <v>82</v>
      </c>
      <c r="D13" s="127" t="s">
        <v>83</v>
      </c>
      <c r="E13" s="111">
        <v>5</v>
      </c>
      <c r="F13" s="107">
        <v>0.84</v>
      </c>
      <c r="G13" s="106"/>
      <c r="H13" s="106"/>
      <c r="I13" s="106"/>
      <c r="J13" s="106"/>
      <c r="K13" s="107"/>
      <c r="L13" s="107"/>
      <c r="M13" s="106"/>
      <c r="N13" s="106"/>
      <c r="O13" s="106"/>
      <c r="P13" s="106"/>
      <c r="Q13" s="106">
        <v>4.16</v>
      </c>
      <c r="R13" s="106"/>
      <c r="S13" s="108"/>
      <c r="T13" s="108"/>
      <c r="U13" s="108"/>
      <c r="V13" s="107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M13" s="22"/>
      <c r="AN13" s="60">
        <f t="shared" si="0"/>
        <v>0</v>
      </c>
      <c r="AO13" s="60"/>
      <c r="AP13" s="60"/>
    </row>
    <row r="14" spans="1:42" ht="18.75">
      <c r="A14" s="89">
        <v>43059</v>
      </c>
      <c r="B14" s="126">
        <v>1555</v>
      </c>
      <c r="C14" s="127" t="s">
        <v>93</v>
      </c>
      <c r="D14" s="127" t="s">
        <v>94</v>
      </c>
      <c r="E14" s="111">
        <v>579.44</v>
      </c>
      <c r="F14" s="107">
        <v>96.57</v>
      </c>
      <c r="G14" s="106"/>
      <c r="H14" s="106"/>
      <c r="I14" s="106"/>
      <c r="J14" s="106"/>
      <c r="K14" s="107"/>
      <c r="L14" s="107"/>
      <c r="M14" s="106"/>
      <c r="N14" s="106"/>
      <c r="O14" s="106"/>
      <c r="P14" s="106"/>
      <c r="Q14" s="106"/>
      <c r="R14" s="106"/>
      <c r="S14" s="108"/>
      <c r="T14" s="108"/>
      <c r="U14" s="108"/>
      <c r="V14" s="107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>
        <v>482.87</v>
      </c>
      <c r="AI14" s="50"/>
      <c r="AJ14" s="50"/>
      <c r="AM14" s="22"/>
      <c r="AN14" s="60">
        <f t="shared" si="0"/>
        <v>0</v>
      </c>
      <c r="AO14" s="60"/>
      <c r="AP14" s="60"/>
    </row>
    <row r="15" spans="1:42" ht="18.75">
      <c r="A15" s="89">
        <v>43059</v>
      </c>
      <c r="B15" s="126">
        <v>1556</v>
      </c>
      <c r="C15" s="127" t="s">
        <v>95</v>
      </c>
      <c r="D15" s="127" t="s">
        <v>96</v>
      </c>
      <c r="E15" s="111">
        <v>1128</v>
      </c>
      <c r="F15" s="107">
        <v>188</v>
      </c>
      <c r="G15" s="106"/>
      <c r="H15" s="106"/>
      <c r="I15" s="106"/>
      <c r="J15" s="106"/>
      <c r="K15" s="107"/>
      <c r="L15" s="107"/>
      <c r="M15" s="106"/>
      <c r="N15" s="106"/>
      <c r="O15" s="106"/>
      <c r="P15" s="106"/>
      <c r="Q15" s="106"/>
      <c r="R15" s="106"/>
      <c r="S15" s="108"/>
      <c r="T15" s="108"/>
      <c r="U15" s="108"/>
      <c r="V15" s="107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>
        <v>940</v>
      </c>
      <c r="AI15" s="50"/>
      <c r="AJ15" s="50"/>
      <c r="AM15" s="22"/>
      <c r="AN15" s="60">
        <f t="shared" si="0"/>
        <v>0</v>
      </c>
      <c r="AO15" s="60"/>
      <c r="AP15" s="60"/>
    </row>
    <row r="16" spans="1:42" ht="18.75">
      <c r="A16" s="89">
        <v>43059</v>
      </c>
      <c r="B16" s="126">
        <v>1557</v>
      </c>
      <c r="C16" s="127" t="s">
        <v>93</v>
      </c>
      <c r="D16" s="127" t="s">
        <v>94</v>
      </c>
      <c r="E16" s="111">
        <v>650.17</v>
      </c>
      <c r="F16" s="107">
        <v>108.35</v>
      </c>
      <c r="G16" s="106"/>
      <c r="H16" s="106"/>
      <c r="I16" s="106"/>
      <c r="J16" s="106"/>
      <c r="K16" s="107"/>
      <c r="L16" s="107"/>
      <c r="M16" s="106"/>
      <c r="N16" s="106"/>
      <c r="O16" s="106"/>
      <c r="P16" s="106"/>
      <c r="Q16" s="106"/>
      <c r="R16" s="106"/>
      <c r="S16" s="108"/>
      <c r="T16" s="108"/>
      <c r="U16" s="108"/>
      <c r="V16" s="107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>
        <v>541.82</v>
      </c>
      <c r="AI16" s="50"/>
      <c r="AJ16" s="50"/>
      <c r="AM16" s="22"/>
      <c r="AN16" s="60">
        <f t="shared" si="0"/>
        <v>0</v>
      </c>
      <c r="AO16" s="60"/>
      <c r="AP16" s="60"/>
    </row>
    <row r="17" spans="1:42" ht="18.75">
      <c r="A17" s="89">
        <v>43060</v>
      </c>
      <c r="B17" s="126">
        <v>1558</v>
      </c>
      <c r="C17" s="127" t="s">
        <v>97</v>
      </c>
      <c r="D17" s="127" t="s">
        <v>98</v>
      </c>
      <c r="E17" s="111">
        <v>144</v>
      </c>
      <c r="F17" s="107"/>
      <c r="G17" s="106"/>
      <c r="H17" s="106"/>
      <c r="I17" s="106"/>
      <c r="J17" s="106"/>
      <c r="K17" s="107"/>
      <c r="L17" s="107"/>
      <c r="M17" s="106"/>
      <c r="N17" s="106">
        <v>144</v>
      </c>
      <c r="O17" s="106"/>
      <c r="P17" s="106"/>
      <c r="Q17" s="106"/>
      <c r="R17" s="106"/>
      <c r="S17" s="108"/>
      <c r="T17" s="108"/>
      <c r="U17" s="108"/>
      <c r="V17" s="107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M17" s="22"/>
      <c r="AN17" s="60"/>
      <c r="AO17" s="60"/>
      <c r="AP17" s="60"/>
    </row>
    <row r="18" spans="1:42" ht="18.75">
      <c r="A18" s="89">
        <v>43061</v>
      </c>
      <c r="B18" s="126">
        <v>1559</v>
      </c>
      <c r="C18" s="127" t="s">
        <v>100</v>
      </c>
      <c r="D18" s="127" t="s">
        <v>99</v>
      </c>
      <c r="E18" s="111">
        <v>300</v>
      </c>
      <c r="F18" s="107"/>
      <c r="G18" s="106"/>
      <c r="H18" s="106"/>
      <c r="I18" s="106"/>
      <c r="J18" s="106"/>
      <c r="K18" s="107"/>
      <c r="L18" s="107"/>
      <c r="M18" s="106"/>
      <c r="N18" s="106"/>
      <c r="O18" s="106"/>
      <c r="P18" s="106"/>
      <c r="Q18" s="106"/>
      <c r="R18" s="106"/>
      <c r="S18" s="108"/>
      <c r="T18" s="108"/>
      <c r="U18" s="108"/>
      <c r="V18" s="107"/>
      <c r="W18" s="50"/>
      <c r="X18" s="50">
        <v>300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M18" s="22"/>
      <c r="AN18" s="60"/>
      <c r="AO18" s="60"/>
      <c r="AP18" s="60"/>
    </row>
    <row r="19" spans="1:42" ht="18.75">
      <c r="A19" s="89">
        <v>43061</v>
      </c>
      <c r="B19" s="126">
        <v>1560</v>
      </c>
      <c r="C19" s="127" t="s">
        <v>101</v>
      </c>
      <c r="D19" s="127" t="s">
        <v>102</v>
      </c>
      <c r="E19" s="111">
        <v>36</v>
      </c>
      <c r="F19" s="107">
        <v>6</v>
      </c>
      <c r="G19" s="106"/>
      <c r="H19" s="106"/>
      <c r="I19" s="106"/>
      <c r="J19" s="106"/>
      <c r="K19" s="107"/>
      <c r="L19" s="107"/>
      <c r="M19" s="106"/>
      <c r="N19" s="106"/>
      <c r="O19" s="106"/>
      <c r="P19" s="106"/>
      <c r="Q19" s="106"/>
      <c r="R19" s="106"/>
      <c r="S19" s="108"/>
      <c r="T19" s="108"/>
      <c r="U19" s="108"/>
      <c r="V19" s="107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>
        <v>30</v>
      </c>
      <c r="AJ19" s="50"/>
      <c r="AM19" s="22"/>
      <c r="AN19" s="60"/>
      <c r="AO19" s="60"/>
      <c r="AP19" s="60"/>
    </row>
    <row r="20" spans="1:42" ht="18.75">
      <c r="A20" s="89">
        <v>43062</v>
      </c>
      <c r="B20" s="126">
        <v>1613</v>
      </c>
      <c r="C20" s="127" t="s">
        <v>104</v>
      </c>
      <c r="D20" s="127" t="s">
        <v>103</v>
      </c>
      <c r="E20" s="111">
        <v>125</v>
      </c>
      <c r="F20" s="107"/>
      <c r="G20" s="106"/>
      <c r="H20" s="106"/>
      <c r="I20" s="106"/>
      <c r="J20" s="106"/>
      <c r="K20" s="107"/>
      <c r="L20" s="107">
        <v>125</v>
      </c>
      <c r="M20" s="106"/>
      <c r="N20" s="106"/>
      <c r="O20" s="106"/>
      <c r="P20" s="106"/>
      <c r="Q20" s="106"/>
      <c r="R20" s="106"/>
      <c r="S20" s="108"/>
      <c r="T20" s="108"/>
      <c r="U20" s="108"/>
      <c r="V20" s="107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M20" s="22"/>
      <c r="AN20" s="60"/>
      <c r="AO20" s="60"/>
      <c r="AP20" s="60"/>
    </row>
    <row r="21" spans="1:42" ht="18.75">
      <c r="A21" s="89">
        <v>43066</v>
      </c>
      <c r="B21" s="109">
        <v>1611</v>
      </c>
      <c r="C21" s="110" t="s">
        <v>71</v>
      </c>
      <c r="D21" s="113" t="s">
        <v>72</v>
      </c>
      <c r="E21" s="111">
        <v>741.24</v>
      </c>
      <c r="F21" s="107"/>
      <c r="G21" s="50"/>
      <c r="H21" s="50">
        <v>741.24</v>
      </c>
      <c r="I21" s="50"/>
      <c r="J21" s="50"/>
      <c r="K21" s="91"/>
      <c r="L21" s="91"/>
      <c r="M21" s="50"/>
      <c r="N21" s="50"/>
      <c r="O21" s="50"/>
      <c r="P21" s="50"/>
      <c r="Q21" s="93"/>
      <c r="R21" s="93"/>
      <c r="S21" s="50"/>
      <c r="T21" s="50"/>
      <c r="U21" s="50"/>
      <c r="V21" s="9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N21" s="60">
        <f>(SUM(F21:AM21)-V21)-E21</f>
        <v>0</v>
      </c>
      <c r="AO21" s="60"/>
      <c r="AP21" s="60"/>
    </row>
    <row r="22" spans="1:42" ht="18.75">
      <c r="A22" s="89">
        <v>43066</v>
      </c>
      <c r="B22" s="109">
        <v>1612</v>
      </c>
      <c r="C22" s="110" t="s">
        <v>73</v>
      </c>
      <c r="D22" s="113" t="s">
        <v>74</v>
      </c>
      <c r="E22" s="111">
        <v>255.12</v>
      </c>
      <c r="F22" s="107"/>
      <c r="G22" s="50"/>
      <c r="H22" s="50">
        <f>183.4+33.36</f>
        <v>216.76</v>
      </c>
      <c r="I22" s="50">
        <v>38.36</v>
      </c>
      <c r="J22" s="50"/>
      <c r="K22" s="91"/>
      <c r="L22" s="91"/>
      <c r="M22" s="50"/>
      <c r="N22" s="50"/>
      <c r="O22" s="50"/>
      <c r="P22" s="50"/>
      <c r="Q22" s="93"/>
      <c r="R22" s="93"/>
      <c r="S22" s="50"/>
      <c r="T22" s="50"/>
      <c r="U22" s="50"/>
      <c r="V22" s="9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N22" s="60">
        <f>(SUM(F22:AM22)-V22)-E22</f>
        <v>0</v>
      </c>
      <c r="AO22" s="60"/>
      <c r="AP22" s="60"/>
    </row>
    <row r="23" spans="1:42" ht="18.75">
      <c r="A23" s="89">
        <v>43069</v>
      </c>
      <c r="B23" s="126" t="s">
        <v>77</v>
      </c>
      <c r="C23" s="127" t="s">
        <v>80</v>
      </c>
      <c r="D23" s="127" t="s">
        <v>81</v>
      </c>
      <c r="E23" s="111">
        <v>1000</v>
      </c>
      <c r="F23" s="107">
        <v>166.67</v>
      </c>
      <c r="G23" s="50"/>
      <c r="H23" s="50"/>
      <c r="I23" s="50"/>
      <c r="J23" s="50"/>
      <c r="K23" s="91"/>
      <c r="L23" s="91"/>
      <c r="M23" s="50"/>
      <c r="N23" s="50"/>
      <c r="O23" s="50"/>
      <c r="P23" s="50"/>
      <c r="Q23" s="93"/>
      <c r="R23" s="93"/>
      <c r="S23" s="50"/>
      <c r="T23" s="50"/>
      <c r="U23" s="50"/>
      <c r="V23" s="91"/>
      <c r="W23" s="50"/>
      <c r="X23" s="50"/>
      <c r="Y23" s="50"/>
      <c r="Z23" s="50"/>
      <c r="AA23" s="50">
        <v>833.33</v>
      </c>
      <c r="AB23" s="50"/>
      <c r="AC23" s="50"/>
      <c r="AD23" s="50"/>
      <c r="AE23" s="50"/>
      <c r="AF23" s="50"/>
      <c r="AG23" s="50"/>
      <c r="AH23" s="50"/>
      <c r="AI23" s="50"/>
      <c r="AJ23" s="50"/>
      <c r="AN23" s="60">
        <f>(SUM(F23:AM23)-V23)-E23</f>
        <v>0</v>
      </c>
      <c r="AO23" s="60"/>
      <c r="AP23" s="60"/>
    </row>
    <row r="24" spans="1:40" ht="19.5" thickBot="1">
      <c r="A24" s="22"/>
      <c r="E24" s="95">
        <f aca="true" t="shared" si="1" ref="E24:AL24">SUM(E7:E23)</f>
        <v>9541.03</v>
      </c>
      <c r="F24" s="95">
        <f t="shared" si="1"/>
        <v>1299.12</v>
      </c>
      <c r="G24" s="95">
        <f t="shared" si="1"/>
        <v>0</v>
      </c>
      <c r="H24" s="95">
        <f t="shared" si="1"/>
        <v>958</v>
      </c>
      <c r="I24" s="95">
        <f t="shared" si="1"/>
        <v>38.36</v>
      </c>
      <c r="J24" s="95">
        <f t="shared" si="1"/>
        <v>0</v>
      </c>
      <c r="K24" s="95">
        <f t="shared" si="1"/>
        <v>0</v>
      </c>
      <c r="L24" s="95">
        <f t="shared" si="1"/>
        <v>125</v>
      </c>
      <c r="M24" s="95">
        <f t="shared" si="1"/>
        <v>159</v>
      </c>
      <c r="N24" s="95">
        <f t="shared" si="1"/>
        <v>144</v>
      </c>
      <c r="O24" s="95">
        <f t="shared" si="1"/>
        <v>0</v>
      </c>
      <c r="P24" s="95">
        <f t="shared" si="1"/>
        <v>0</v>
      </c>
      <c r="Q24" s="95">
        <f t="shared" si="1"/>
        <v>39.43000000000001</v>
      </c>
      <c r="R24" s="95">
        <f t="shared" si="1"/>
        <v>21.95</v>
      </c>
      <c r="S24" s="95">
        <f t="shared" si="1"/>
        <v>0</v>
      </c>
      <c r="T24" s="95">
        <f t="shared" si="1"/>
        <v>0</v>
      </c>
      <c r="U24" s="95">
        <f t="shared" si="1"/>
        <v>0</v>
      </c>
      <c r="V24" s="95">
        <f t="shared" si="1"/>
        <v>0</v>
      </c>
      <c r="W24" s="95">
        <f t="shared" si="1"/>
        <v>0</v>
      </c>
      <c r="X24" s="95">
        <f t="shared" si="1"/>
        <v>300</v>
      </c>
      <c r="Y24" s="95">
        <f t="shared" si="1"/>
        <v>0</v>
      </c>
      <c r="Z24" s="95">
        <f t="shared" si="1"/>
        <v>0</v>
      </c>
      <c r="AA24" s="95">
        <f t="shared" si="1"/>
        <v>833.33</v>
      </c>
      <c r="AB24" s="95">
        <f t="shared" si="1"/>
        <v>0</v>
      </c>
      <c r="AC24" s="95">
        <f t="shared" si="1"/>
        <v>0</v>
      </c>
      <c r="AD24" s="95">
        <f t="shared" si="1"/>
        <v>0</v>
      </c>
      <c r="AE24" s="95">
        <f t="shared" si="1"/>
        <v>0</v>
      </c>
      <c r="AF24" s="95">
        <f t="shared" si="1"/>
        <v>0</v>
      </c>
      <c r="AG24" s="95">
        <f t="shared" si="1"/>
        <v>0</v>
      </c>
      <c r="AH24" s="95">
        <f t="shared" si="1"/>
        <v>1964.69</v>
      </c>
      <c r="AI24" s="95">
        <f t="shared" si="1"/>
        <v>30</v>
      </c>
      <c r="AJ24" s="95">
        <f t="shared" si="1"/>
        <v>0</v>
      </c>
      <c r="AK24" s="95">
        <f t="shared" si="1"/>
        <v>3.57</v>
      </c>
      <c r="AL24" s="95">
        <f t="shared" si="1"/>
        <v>0</v>
      </c>
      <c r="AM24" s="95"/>
      <c r="AN24" s="56"/>
    </row>
    <row r="25" spans="1:38" ht="18.75">
      <c r="A25" s="94"/>
      <c r="B25" s="28"/>
      <c r="D25" s="40"/>
      <c r="E25" s="60"/>
      <c r="G25" s="56"/>
      <c r="H25" s="96"/>
      <c r="I25" s="50"/>
      <c r="J25" s="50"/>
      <c r="K25" s="50"/>
      <c r="L25" s="50"/>
      <c r="M25" s="50"/>
      <c r="N25" s="50"/>
      <c r="O25" s="50"/>
      <c r="P25" s="50"/>
      <c r="Q25" s="50"/>
      <c r="S25" s="97"/>
      <c r="V25" s="56"/>
      <c r="AL25" s="50">
        <f>SUM(F24:AK24)</f>
        <v>5916.449999999999</v>
      </c>
    </row>
    <row r="26" spans="1:27" ht="18.75">
      <c r="A26" s="98"/>
      <c r="B26" s="99"/>
      <c r="C26" s="40"/>
      <c r="E26" s="60"/>
      <c r="F26" s="60"/>
      <c r="G26" s="56"/>
      <c r="H26" s="60"/>
      <c r="I26" s="60"/>
      <c r="J26" s="60"/>
      <c r="K26" s="60"/>
      <c r="L26" s="60"/>
      <c r="M26" s="60"/>
      <c r="N26" s="60"/>
      <c r="O26" s="60"/>
      <c r="P26" s="60"/>
      <c r="Q26" s="60"/>
      <c r="S26" s="97"/>
      <c r="AA26" s="56"/>
    </row>
    <row r="27" spans="1:27" ht="18.75">
      <c r="A27" s="89"/>
      <c r="B27" s="90"/>
      <c r="D27" s="100"/>
      <c r="E27" s="56"/>
      <c r="H27" s="60"/>
      <c r="I27" s="60"/>
      <c r="J27" s="60"/>
      <c r="K27" s="60"/>
      <c r="L27" s="60"/>
      <c r="M27" s="60"/>
      <c r="N27" s="163">
        <v>0.72</v>
      </c>
      <c r="O27" s="60"/>
      <c r="P27" s="60"/>
      <c r="Q27" s="60"/>
      <c r="S27" s="97"/>
      <c r="AA27" s="56"/>
    </row>
    <row r="28" spans="1:27" ht="18.75">
      <c r="A28" s="89"/>
      <c r="B28" s="90"/>
      <c r="C28" s="92"/>
      <c r="D28" s="100"/>
      <c r="F28" s="60"/>
      <c r="G28" s="56"/>
      <c r="H28" s="60"/>
      <c r="I28" s="60"/>
      <c r="J28" s="60"/>
      <c r="K28" s="60"/>
      <c r="L28" s="60"/>
      <c r="M28" s="60"/>
      <c r="N28" s="163">
        <f>8+40+40+314+312.92+10</f>
        <v>724.9200000000001</v>
      </c>
      <c r="O28" s="60"/>
      <c r="P28" s="60"/>
      <c r="Q28" s="60"/>
      <c r="S28" s="97"/>
      <c r="AA28" s="56"/>
    </row>
    <row r="29" spans="1:27" ht="18.75">
      <c r="A29" s="89"/>
      <c r="B29" s="90"/>
      <c r="D29" s="100"/>
      <c r="F29" s="60"/>
      <c r="G29" s="56"/>
      <c r="H29" s="60"/>
      <c r="I29" s="60"/>
      <c r="J29" s="60"/>
      <c r="K29" s="60"/>
      <c r="L29" s="60"/>
      <c r="M29" s="60"/>
      <c r="N29" s="163"/>
      <c r="O29" s="60"/>
      <c r="P29" s="60"/>
      <c r="Q29" s="60"/>
      <c r="S29" s="97"/>
      <c r="AA29" s="56"/>
    </row>
    <row r="30" spans="2:18" ht="18.75">
      <c r="B30" s="90"/>
      <c r="D30" s="100"/>
      <c r="N30" s="164">
        <v>7.05</v>
      </c>
      <c r="O30" s="46"/>
      <c r="P30" s="60"/>
      <c r="Q30" s="60"/>
      <c r="R30" s="60"/>
    </row>
    <row r="31" spans="1:18" ht="18.75">
      <c r="A31" s="89"/>
      <c r="B31" s="90"/>
      <c r="D31" s="100"/>
      <c r="E31" s="22">
        <v>1</v>
      </c>
      <c r="F31" s="22" t="str">
        <f>+'Bank Rec'!I30</f>
        <v>Finance &amp; Personnel Committee Meeting - 4th January 2018</v>
      </c>
      <c r="N31" s="164"/>
      <c r="O31" s="46"/>
      <c r="P31" s="60"/>
      <c r="Q31" s="60"/>
      <c r="R31" s="60"/>
    </row>
    <row r="32" spans="2:18" ht="18.75">
      <c r="B32" s="90"/>
      <c r="D32" s="100"/>
      <c r="N32" s="164"/>
      <c r="O32" s="46"/>
      <c r="P32" s="60"/>
      <c r="Q32" s="60"/>
      <c r="R32" s="60"/>
    </row>
    <row r="33" spans="1:18" ht="18.75">
      <c r="A33" s="89"/>
      <c r="B33" s="90"/>
      <c r="D33" s="100"/>
      <c r="N33" s="165">
        <v>0.84</v>
      </c>
      <c r="O33" s="46"/>
      <c r="P33" s="60"/>
      <c r="Q33" s="60"/>
      <c r="R33" s="60"/>
    </row>
    <row r="34" spans="4:18" ht="18.75">
      <c r="D34" s="100"/>
      <c r="F34" s="22" t="s">
        <v>18</v>
      </c>
      <c r="N34" s="165">
        <v>96.57</v>
      </c>
      <c r="O34" s="46"/>
      <c r="P34" s="60"/>
      <c r="Q34" s="60"/>
      <c r="R34" s="60"/>
    </row>
    <row r="35" spans="1:18" ht="18.75">
      <c r="A35" s="89"/>
      <c r="B35" s="29"/>
      <c r="D35" s="100"/>
      <c r="F35" s="28"/>
      <c r="N35" s="165">
        <v>188</v>
      </c>
      <c r="O35" s="46"/>
      <c r="P35" s="60"/>
      <c r="Q35" s="60"/>
      <c r="R35" s="60"/>
    </row>
    <row r="36" spans="4:18" ht="18.75">
      <c r="D36" s="100"/>
      <c r="E36" s="22">
        <v>2</v>
      </c>
      <c r="F36" s="22" t="str">
        <f>+'Bank Rec'!I35</f>
        <v>Parish Council Meeting - 15th January 2018</v>
      </c>
      <c r="N36" s="165">
        <v>108.35</v>
      </c>
      <c r="O36" s="46"/>
      <c r="P36" s="60"/>
      <c r="Q36" s="60"/>
      <c r="R36" s="60"/>
    </row>
    <row r="37" spans="4:18" ht="18.75">
      <c r="D37" s="100"/>
      <c r="N37" s="165"/>
      <c r="O37" s="46"/>
      <c r="P37" s="60"/>
      <c r="Q37" s="60"/>
      <c r="R37" s="60"/>
    </row>
    <row r="38" spans="1:18" ht="18.75">
      <c r="A38" s="22"/>
      <c r="C38" s="40"/>
      <c r="D38" s="101"/>
      <c r="N38" s="165"/>
      <c r="P38" s="60"/>
      <c r="Q38" s="60"/>
      <c r="R38" s="60"/>
    </row>
    <row r="39" spans="1:18" ht="18.75">
      <c r="A39" s="89"/>
      <c r="B39" s="102"/>
      <c r="N39" s="165">
        <v>6</v>
      </c>
      <c r="Q39" s="60"/>
      <c r="R39" s="60"/>
    </row>
    <row r="40" spans="1:18" ht="18.75">
      <c r="A40" s="89"/>
      <c r="B40" s="29"/>
      <c r="C40" s="92"/>
      <c r="F40" s="22" t="s">
        <v>18</v>
      </c>
      <c r="N40" s="165"/>
      <c r="R40" s="60"/>
    </row>
    <row r="41" spans="3:18" ht="18.75">
      <c r="C41" s="92"/>
      <c r="D41" s="50"/>
      <c r="N41" s="165"/>
      <c r="O41" s="60"/>
      <c r="P41" s="60"/>
      <c r="Q41" s="60"/>
      <c r="R41" s="60"/>
    </row>
    <row r="42" spans="4:38" ht="18.75">
      <c r="D42" s="50"/>
      <c r="N42" s="165"/>
      <c r="O42" s="60"/>
      <c r="P42" s="60"/>
      <c r="Q42" s="60"/>
      <c r="R42" s="60"/>
      <c r="AK42" s="22"/>
      <c r="AL42" s="22"/>
    </row>
    <row r="43" spans="5:38" ht="18.75">
      <c r="E43" s="60"/>
      <c r="F43" s="60"/>
      <c r="G43" s="60"/>
      <c r="H43" s="60"/>
      <c r="I43" s="60"/>
      <c r="J43" s="60"/>
      <c r="K43" s="60"/>
      <c r="L43" s="60"/>
      <c r="M43" s="60"/>
      <c r="N43" s="165">
        <v>166.67</v>
      </c>
      <c r="O43" s="60"/>
      <c r="P43" s="60"/>
      <c r="Q43" s="60"/>
      <c r="R43" s="60"/>
      <c r="AK43" s="22"/>
      <c r="AL43" s="22"/>
    </row>
    <row r="44" spans="5:38" ht="18.75"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AK44" s="22"/>
      <c r="AL44" s="22"/>
    </row>
    <row r="45" spans="1:38" ht="18.75">
      <c r="A45" s="89"/>
      <c r="B45" s="90"/>
      <c r="C45" s="92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AK45" s="22"/>
      <c r="AL45" s="22"/>
    </row>
    <row r="46" spans="1:38" ht="18.75">
      <c r="A46" s="89"/>
      <c r="B46" s="90"/>
      <c r="C46" s="92"/>
      <c r="D46" s="5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AK46" s="22"/>
      <c r="AL46" s="22"/>
    </row>
    <row r="47" spans="4:38" ht="18.75">
      <c r="D47" s="5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AK47" s="22"/>
      <c r="AL47" s="22"/>
    </row>
    <row r="48" spans="5:38" ht="18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AK48" s="22"/>
      <c r="AL48" s="22"/>
    </row>
    <row r="49" spans="5:38" ht="18.75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AK49" s="22"/>
      <c r="AL49" s="22"/>
    </row>
  </sheetData>
  <sheetProtection/>
  <mergeCells count="2">
    <mergeCell ref="A1:AK1"/>
    <mergeCell ref="A2:AK2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"/>
      <c r="N1" s="2"/>
      <c r="O1" s="2"/>
      <c r="P1" s="2"/>
      <c r="Q1" s="2"/>
      <c r="R1" s="2"/>
      <c r="S1" s="2"/>
      <c r="T1" s="2"/>
    </row>
    <row r="2" spans="1:20" ht="21">
      <c r="A2" s="161" t="s">
        <v>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November 2017</v>
      </c>
    </row>
    <row r="5" spans="4:12" ht="12.75">
      <c r="D5" s="162" t="s">
        <v>5</v>
      </c>
      <c r="E5" s="162"/>
      <c r="F5" s="162"/>
      <c r="G5" s="162" t="s">
        <v>6</v>
      </c>
      <c r="H5" s="162"/>
      <c r="I5" s="162"/>
      <c r="J5" s="162"/>
      <c r="K5" s="162"/>
      <c r="L5" s="162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19</v>
      </c>
      <c r="B7" s="11" t="s">
        <v>20</v>
      </c>
      <c r="C7" s="62" t="s">
        <v>21</v>
      </c>
      <c r="D7" s="63" t="s">
        <v>7</v>
      </c>
      <c r="E7" s="63" t="s">
        <v>22</v>
      </c>
      <c r="F7" s="63" t="s">
        <v>26</v>
      </c>
      <c r="G7" s="66" t="s">
        <v>7</v>
      </c>
      <c r="H7" s="63" t="s">
        <v>22</v>
      </c>
      <c r="I7" s="64" t="s">
        <v>23</v>
      </c>
      <c r="J7" s="64" t="s">
        <v>24</v>
      </c>
      <c r="K7" s="64" t="s">
        <v>25</v>
      </c>
      <c r="L7" s="117" t="s">
        <v>26</v>
      </c>
      <c r="M7" s="65"/>
    </row>
    <row r="8" spans="1:13" s="8" customFormat="1" ht="15.75">
      <c r="A8" s="80">
        <v>43040</v>
      </c>
      <c r="B8" s="8" t="s">
        <v>62</v>
      </c>
      <c r="C8" s="79"/>
      <c r="D8" s="78"/>
      <c r="E8" s="78"/>
      <c r="F8" s="78"/>
      <c r="G8" s="77"/>
      <c r="H8" s="104"/>
      <c r="I8" s="12"/>
      <c r="J8" s="12"/>
      <c r="K8" s="12"/>
      <c r="L8" s="118"/>
      <c r="M8" s="65"/>
    </row>
    <row r="9" spans="1:12" s="8" customFormat="1" ht="15.75">
      <c r="A9" s="25"/>
      <c r="B9" s="8" t="s">
        <v>65</v>
      </c>
      <c r="C9" s="119">
        <v>2.32</v>
      </c>
      <c r="D9" s="16"/>
      <c r="E9" s="16"/>
      <c r="F9" s="15"/>
      <c r="G9" s="16"/>
      <c r="H9" s="16"/>
      <c r="I9" s="16">
        <v>2.32</v>
      </c>
      <c r="J9" s="16"/>
      <c r="K9" s="16"/>
      <c r="L9" s="15"/>
    </row>
    <row r="10" spans="1:12" s="8" customFormat="1" ht="15.75">
      <c r="A10" s="81"/>
      <c r="B10" s="13" t="s">
        <v>62</v>
      </c>
      <c r="C10" s="14">
        <f>SUM(C8:C9)</f>
        <v>2.32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2.32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- 4th January 2018</v>
      </c>
      <c r="D14" s="20"/>
      <c r="E14" s="21">
        <v>2</v>
      </c>
      <c r="F14" s="22" t="str">
        <f>+'Bank Rec'!I35</f>
        <v>Parish Council Meeting - 15th January 2018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18</v>
      </c>
      <c r="D17" s="20"/>
      <c r="F17" s="22" t="s">
        <v>18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2018-01-03T12:14:50Z</cp:lastPrinted>
  <dcterms:created xsi:type="dcterms:W3CDTF">2009-07-03T09:44:31Z</dcterms:created>
  <dcterms:modified xsi:type="dcterms:W3CDTF">2018-02-01T12:54:48Z</dcterms:modified>
  <cp:category/>
  <cp:version/>
  <cp:contentType/>
  <cp:contentStatus/>
</cp:coreProperties>
</file>